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4770" tabRatio="594" firstSheet="1" activeTab="1"/>
  </bookViews>
  <sheets>
    <sheet name="Guidelines" sheetId="1" state="hidden" r:id="rId1"/>
    <sheet name="Form" sheetId="2" r:id="rId2"/>
    <sheet name="Challan" sheetId="3" r:id="rId3"/>
    <sheet name="Annexure-I" sheetId="4" r:id="rId4"/>
    <sheet name="ImportSheet" sheetId="5" state="hidden" r:id="rId5"/>
    <sheet name="Param" sheetId="6" state="hidden" r:id="rId6"/>
    <sheet name="outPut" sheetId="7" state="hidden" r:id="rId7"/>
  </sheets>
  <definedNames>
    <definedName name="annexureChallanSrno">'Annexure-I'!$A$11:$A$109</definedName>
    <definedName name="annexureDatabase">'Annexure-I'!$A$11:$AA$109</definedName>
    <definedName name="annexureEducation">'Annexure-I'!$T$11:$T$109</definedName>
    <definedName name="annexureSurcharges">'Annexure-I'!$S$11:$S$109</definedName>
    <definedName name="annexureTDS">'Annexure-I'!$R$11:$R$109</definedName>
    <definedName name="annexureTotalDeposit">'Annexure-I'!$W$11:$W$109</definedName>
    <definedName name="ChallanDatabase">'Challan'!$A$7:$S$64</definedName>
    <definedName name="ChallanDatabaseTotal">'Challan'!$A$7:$T$64</definedName>
    <definedName name="challanMode">'Challan'!$X$7:$X$64</definedName>
    <definedName name="ChallanSrnoList">'Challan'!$A$7:$A$63</definedName>
    <definedName name="DeducteeCount">'Annexure-I'!$J$11:$J$108</definedName>
    <definedName name="eMailVerification1" localSheetId="5">'Form'!$IQ$50</definedName>
    <definedName name="eMailVerification1">'Form'!$IQ$50</definedName>
    <definedName name="eMailVerification2" localSheetId="5">'Form'!$IQ$44</definedName>
    <definedName name="eMailVerification2">'Form'!$IQ$44</definedName>
    <definedName name="GovtOthers">'Challan'!$N$5</definedName>
    <definedName name="mainArea">'Challan'!$A$7:$W$64</definedName>
    <definedName name="mainAreaAnnex">'Annexure-I'!$A$16:$AA$109</definedName>
    <definedName name="mainAreaForm">'Form'!$A$3:$AP$44</definedName>
    <definedName name="OltasCess">'Challan'!$E$64</definedName>
    <definedName name="OltasIncomeTAx">'Challan'!$C$64</definedName>
    <definedName name="OltasInterest">'Challan'!$F$64</definedName>
    <definedName name="OltasOthers">'Challan'!$G$64</definedName>
    <definedName name="OltasSurcharge">'Challan'!$D$64</definedName>
    <definedName name="OltasTotal">'Challan'!$I$64</definedName>
    <definedName name="_xlnm.Print_Area" localSheetId="2">'Challan'!$A$1:$Q$19</definedName>
    <definedName name="rangeC5O">'Challan'!$O$7:$O$64</definedName>
    <definedName name="RangeHC5">'Challan'!$H$7:$H$64</definedName>
    <definedName name="rangeKC5">'Challan'!$K$7:$K$64</definedName>
    <definedName name="rangeLastTAN">'Form'!$M$9</definedName>
    <definedName name="rangeMC5">'Challan'!$M$7:$M$64</definedName>
    <definedName name="rangeMC5Annex">'Annexure-I'!$M$16:$M$109</definedName>
    <definedName name="rangeOC5">'Challan'!$O$7:$O$64</definedName>
    <definedName name="rangeVC5Annex">'Annexure-I'!$V$16:$V$109</definedName>
    <definedName name="rangeXC5Annex">'Annexure-I'!$X$16:$X$109</definedName>
    <definedName name="SectionCd">'Challan'!$IV$811:$IV$824</definedName>
    <definedName name="SEctionCode">'Challan'!$IV$860:$IV$865</definedName>
    <definedName name="TotalTAxDeposited">'Annexure-I'!$W$109</definedName>
  </definedNames>
  <calcPr fullCalcOnLoad="1"/>
</workbook>
</file>

<file path=xl/sharedStrings.xml><?xml version="1.0" encoding="utf-8"?>
<sst xmlns="http://schemas.openxmlformats.org/spreadsheetml/2006/main" count="1287" uniqueCount="607">
  <si>
    <t>Form No.</t>
  </si>
  <si>
    <t>for the quarter ended</t>
  </si>
  <si>
    <t>March</t>
  </si>
  <si>
    <t>(year)</t>
  </si>
  <si>
    <t>(a) Tax deduction Account No.</t>
  </si>
  <si>
    <t>(c) Financial Year</t>
  </si>
  <si>
    <t>(b) Permanent Account No.</t>
  </si>
  <si>
    <t>(d) Assessment Year</t>
  </si>
  <si>
    <t>2005-2006</t>
  </si>
  <si>
    <t>(e) Is this a revised return</t>
  </si>
  <si>
    <t xml:space="preserve"> (Yes / no )</t>
  </si>
  <si>
    <t>Particulars of the deductor</t>
  </si>
  <si>
    <t>(a) Name</t>
  </si>
  <si>
    <t>Others</t>
  </si>
  <si>
    <t>(c) Branch / division (if any)</t>
  </si>
  <si>
    <t>(d) Address</t>
  </si>
  <si>
    <t xml:space="preserve">     Flat No.</t>
  </si>
  <si>
    <t>Name of the premises / building</t>
  </si>
  <si>
    <t xml:space="preserve">     Road / street / lane</t>
  </si>
  <si>
    <t xml:space="preserve">     Area / location</t>
  </si>
  <si>
    <t xml:space="preserve">     Town / City / District</t>
  </si>
  <si>
    <t xml:space="preserve">     State</t>
  </si>
  <si>
    <t xml:space="preserve">     Pin Code</t>
  </si>
  <si>
    <t xml:space="preserve">     Telephone No.</t>
  </si>
  <si>
    <t xml:space="preserve">     E-mail </t>
  </si>
  <si>
    <t>Particulars of the person responsible for deduction of tax</t>
  </si>
  <si>
    <t>June</t>
  </si>
  <si>
    <t>September</t>
  </si>
  <si>
    <t>December</t>
  </si>
  <si>
    <t>2006-2007</t>
  </si>
  <si>
    <t>2007-2008</t>
  </si>
  <si>
    <t>2008-2009</t>
  </si>
  <si>
    <t>2009-2010</t>
  </si>
  <si>
    <t>2010-2011</t>
  </si>
  <si>
    <t>2011-2012</t>
  </si>
  <si>
    <t>ANDAMAN AND NICOBAR ISLANDS</t>
  </si>
  <si>
    <t>ANDHRA PRADESH</t>
  </si>
  <si>
    <t>ARUNACHAL PRADESH</t>
  </si>
  <si>
    <t>ASSAM</t>
  </si>
  <si>
    <t>BIHAR</t>
  </si>
  <si>
    <t>CHANDIGARH</t>
  </si>
  <si>
    <t>DADRA &amp; NAGAR HAVELI</t>
  </si>
  <si>
    <t>DAMAN &amp; DIU</t>
  </si>
  <si>
    <t>DELHI</t>
  </si>
  <si>
    <t xml:space="preserve"> </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</si>
  <si>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</si>
  <si>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</si>
  <si>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</si>
  <si>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</si>
  <si>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</si>
  <si>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</si>
  <si>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</si>
  <si>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</si>
  <si>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</si>
  <si>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</si>
  <si>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</si>
  <si>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</si>
  <si>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</si>
  <si>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</si>
  <si>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</si>
  <si>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</si>
  <si>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</si>
  <si>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</si>
  <si>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</si>
  <si>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TAMILNADU</t>
  </si>
  <si>
    <t>TRIPURA</t>
  </si>
  <si>
    <t>UTTAR PRADESH</t>
  </si>
  <si>
    <t>WEST BENGAL</t>
  </si>
  <si>
    <t>CHHATISHGARH</t>
  </si>
  <si>
    <t>UTTARANCHAL</t>
  </si>
  <si>
    <t>JHARKHAND</t>
  </si>
  <si>
    <t>Sr. No.</t>
  </si>
  <si>
    <t>TDS            Rs.</t>
  </si>
  <si>
    <t>Surcharge       
Rs.</t>
  </si>
  <si>
    <t>Education Cess          
Rs.</t>
  </si>
  <si>
    <t>Interest  Rs.</t>
  </si>
  <si>
    <t xml:space="preserve">Others Rs. </t>
  </si>
  <si>
    <t>Total  tax deposited         Rs.</t>
  </si>
  <si>
    <t>BSR code</t>
  </si>
  <si>
    <t xml:space="preserve">VERIFICATION </t>
  </si>
  <si>
    <t>I</t>
  </si>
  <si>
    <t>hereby certify that all the particulars furnished above are correct and complete.</t>
  </si>
  <si>
    <t>Place:</t>
  </si>
  <si>
    <t xml:space="preserve">Signature of person responsible for deducting tax at source </t>
  </si>
  <si>
    <t>Date:</t>
  </si>
  <si>
    <t xml:space="preserve">Name and designation of person responsible for deducting tax at source </t>
  </si>
  <si>
    <t>Note :</t>
  </si>
  <si>
    <t>(2) Government deductors to give particulars of transfer vouchers; other deductors to give particulars of challan no. regarding deposit into bank.</t>
  </si>
  <si>
    <t>(3) Col. Is relevant only for Government deductors</t>
  </si>
  <si>
    <t xml:space="preserve">Annexure - Deductee wise break-up of TDS </t>
  </si>
  <si>
    <t>Date on which tax deposited (dd-mm-yyyy)</t>
  </si>
  <si>
    <t>Challan Serial No.</t>
  </si>
  <si>
    <t>Section under which payment made</t>
  </si>
  <si>
    <t>194H</t>
  </si>
  <si>
    <t xml:space="preserve">Sr. No. </t>
  </si>
  <si>
    <t>Date of Payment / Credit</t>
  </si>
  <si>
    <t xml:space="preserve">TDS </t>
  </si>
  <si>
    <t>Surcharge</t>
  </si>
  <si>
    <t>Education     Cess</t>
  </si>
  <si>
    <t xml:space="preserve">Total Tax deposited      Rs. </t>
  </si>
  <si>
    <t>Date of deduction</t>
  </si>
  <si>
    <t>1</t>
  </si>
  <si>
    <t>Total</t>
  </si>
  <si>
    <t>* Write "A" if the "lower deduction" or "no deduction" is on account of a certificate under Section 197.</t>
  </si>
  <si>
    <t xml:space="preserve">  Write "B' if no deduction is on account of declaration under Section 197A</t>
  </si>
  <si>
    <t>2</t>
  </si>
  <si>
    <t>194A</t>
  </si>
  <si>
    <t>194B</t>
  </si>
  <si>
    <t>194BB</t>
  </si>
  <si>
    <t>194C</t>
  </si>
  <si>
    <t>194D</t>
  </si>
  <si>
    <t>194EE</t>
  </si>
  <si>
    <t>194F</t>
  </si>
  <si>
    <t>194G</t>
  </si>
  <si>
    <t>194I</t>
  </si>
  <si>
    <t>194J</t>
  </si>
  <si>
    <t>194K</t>
  </si>
  <si>
    <t>194LA</t>
  </si>
  <si>
    <t>206C</t>
  </si>
  <si>
    <t>5 Details of amounts paid and tax deducted thereon from the deductees (see annexure)</t>
  </si>
  <si>
    <t>Blankl</t>
  </si>
  <si>
    <r>
      <t xml:space="preserve">Cheque / DD No.      </t>
    </r>
    <r>
      <rPr>
        <i/>
        <sz val="9"/>
        <color indexed="12"/>
        <rFont val="Arial"/>
        <family val="2"/>
      </rPr>
      <t xml:space="preserve"> (if any)</t>
    </r>
  </si>
  <si>
    <t>`</t>
  </si>
  <si>
    <t xml:space="preserve">4. Details of tax deducted and paid to the credit of the Central Government </t>
  </si>
  <si>
    <t>2012-2013</t>
  </si>
  <si>
    <t>BSR Code of the branch where tax is deposited</t>
  </si>
  <si>
    <t>Interest</t>
  </si>
  <si>
    <t xml:space="preserve">Sheet </t>
  </si>
  <si>
    <t xml:space="preserve">Cell </t>
  </si>
  <si>
    <t>R</t>
  </si>
  <si>
    <t>C1</t>
  </si>
  <si>
    <t>C2</t>
  </si>
  <si>
    <t>C3</t>
  </si>
  <si>
    <t>Error R</t>
  </si>
  <si>
    <t>Error  C1</t>
  </si>
  <si>
    <t>Erro C2</t>
  </si>
  <si>
    <t>Type</t>
  </si>
  <si>
    <t>Field On</t>
  </si>
  <si>
    <t>X</t>
  </si>
  <si>
    <t>Error X</t>
  </si>
  <si>
    <t>Challan</t>
  </si>
  <si>
    <t>Annexure</t>
  </si>
  <si>
    <t>Today</t>
  </si>
  <si>
    <t>Date</t>
  </si>
  <si>
    <t>fileType</t>
  </si>
  <si>
    <t>ChallanTotal</t>
  </si>
  <si>
    <t>L10</t>
  </si>
  <si>
    <t>Pan in Form &amp; Annexure Should Be 10 Character</t>
  </si>
  <si>
    <t>A19</t>
  </si>
  <si>
    <t>Form</t>
  </si>
  <si>
    <t>M8</t>
  </si>
  <si>
    <t>Tan in Form Should Be 10 Character</t>
  </si>
  <si>
    <t>C</t>
  </si>
  <si>
    <t>M10</t>
  </si>
  <si>
    <t>M17</t>
  </si>
  <si>
    <t>M</t>
  </si>
  <si>
    <t>Enter Name of Employer/Deductor</t>
  </si>
  <si>
    <t>Enter Name of Employer / Deductor</t>
  </si>
  <si>
    <t>Name of Employer / Deductor Should be Null</t>
  </si>
  <si>
    <t>M21</t>
  </si>
  <si>
    <t>Enter Employer / Deductor address Upto  25</t>
  </si>
  <si>
    <t>Employer / Deductor address1 should be null</t>
  </si>
  <si>
    <t>M22</t>
  </si>
  <si>
    <t>Employer / Deductor address2 should be null</t>
  </si>
  <si>
    <t>M23</t>
  </si>
  <si>
    <t>Employer / Deductor address3 should be null</t>
  </si>
  <si>
    <t>M25</t>
  </si>
  <si>
    <t>Employer / Deductor address5 should be null</t>
  </si>
  <si>
    <t>M26</t>
  </si>
  <si>
    <t xml:space="preserve">Enter Employer / Deductor State </t>
  </si>
  <si>
    <t>Employer / Deductor State Must Null</t>
  </si>
  <si>
    <t>Enter Employer / Deductor State Must Null</t>
  </si>
  <si>
    <t>M27</t>
  </si>
  <si>
    <t>N</t>
  </si>
  <si>
    <t xml:space="preserve">N </t>
  </si>
  <si>
    <t>Employer / Deductor PIN Must Null</t>
  </si>
  <si>
    <t xml:space="preserve">Form </t>
  </si>
  <si>
    <t>M29</t>
  </si>
  <si>
    <t>Enter Employer / Deductor email ID</t>
  </si>
  <si>
    <t>Employer / Deductor email ID Must Null</t>
  </si>
  <si>
    <t>M32</t>
  </si>
  <si>
    <t>Name of person responsible for paying salary / deduction</t>
  </si>
  <si>
    <t>Name of person responsible for paying salary / deduction Must Null</t>
  </si>
  <si>
    <t>M34</t>
  </si>
  <si>
    <t>Responsible Person's Address1</t>
  </si>
  <si>
    <t>Responsible Person's Address1 Must Null</t>
  </si>
  <si>
    <t>M35</t>
  </si>
  <si>
    <t>Responsible Person's Address2</t>
  </si>
  <si>
    <t>Responsible Person's Address2 Must Null</t>
  </si>
  <si>
    <t>M36</t>
  </si>
  <si>
    <t>Responsible Person's Address3</t>
  </si>
  <si>
    <t>Responsible Person's Address3 Must Null</t>
  </si>
  <si>
    <t>M37</t>
  </si>
  <si>
    <t>Responsible Person's Address4</t>
  </si>
  <si>
    <t>Responsible Person's Address4 Must Null</t>
  </si>
  <si>
    <t>M38</t>
  </si>
  <si>
    <t>Responsible Person's Address5</t>
  </si>
  <si>
    <t>Responsible Person's Address5 Must Null</t>
  </si>
  <si>
    <t>M39</t>
  </si>
  <si>
    <t>Responsible Person's State</t>
  </si>
  <si>
    <t>Responsible Person's State Must be Null</t>
  </si>
  <si>
    <t>M40</t>
  </si>
  <si>
    <t>Responsible Person's PIN</t>
  </si>
  <si>
    <t>Responsible Person's PIN Must be Null</t>
  </si>
  <si>
    <t>M42</t>
  </si>
  <si>
    <t>Responsible Person's email-ID1</t>
  </si>
  <si>
    <t>Responsible Person's email-ID1 Must be Null</t>
  </si>
  <si>
    <t>B7</t>
  </si>
  <si>
    <t>C7</t>
  </si>
  <si>
    <t>TDS - Income Tax</t>
  </si>
  <si>
    <t>D7</t>
  </si>
  <si>
    <t>TDS - Surcharge</t>
  </si>
  <si>
    <t>E7</t>
  </si>
  <si>
    <t>TDS - Cess</t>
  </si>
  <si>
    <t>F7</t>
  </si>
  <si>
    <t>TDS - Interest</t>
  </si>
  <si>
    <t>G7</t>
  </si>
  <si>
    <t>TDS - Others</t>
  </si>
  <si>
    <t>Deductee - Code</t>
  </si>
  <si>
    <t>Name of the Employee</t>
  </si>
  <si>
    <t>P10</t>
  </si>
  <si>
    <t xml:space="preserve">TDS -Income Tax for the period  </t>
  </si>
  <si>
    <t xml:space="preserve">TDS -Surcharge  for the period </t>
  </si>
  <si>
    <t>R10</t>
  </si>
  <si>
    <t>Cess</t>
  </si>
  <si>
    <t>S10</t>
  </si>
  <si>
    <t xml:space="preserve">Total Income Tax Deducted at Source </t>
  </si>
  <si>
    <t>T10</t>
  </si>
  <si>
    <t>Total Tax Deposited</t>
  </si>
  <si>
    <t>N10</t>
  </si>
  <si>
    <t xml:space="preserve">Amount of Payment  / Credit </t>
  </si>
  <si>
    <t>Date on which Amount paid / credited</t>
  </si>
  <si>
    <t>U10</t>
  </si>
  <si>
    <t>Date on which tax deducted</t>
  </si>
  <si>
    <t>Rate at which tax deducted</t>
  </si>
  <si>
    <t>AG12</t>
  </si>
  <si>
    <t>Blank</t>
  </si>
  <si>
    <t>Previous No Should Be Blank</t>
  </si>
  <si>
    <t>Previous RRR Cannot Be Blank</t>
  </si>
  <si>
    <t>W6</t>
  </si>
  <si>
    <t>Enter Period</t>
  </si>
  <si>
    <t>Period Should be NULL</t>
  </si>
  <si>
    <t>AC6</t>
  </si>
  <si>
    <t>Enter Year</t>
  </si>
  <si>
    <t>Year Should be NULL</t>
  </si>
  <si>
    <t>Line Number</t>
  </si>
  <si>
    <t>Record Type</t>
  </si>
  <si>
    <t>File Type</t>
  </si>
  <si>
    <t>Upload Type</t>
  </si>
  <si>
    <t>File Creation Date</t>
  </si>
  <si>
    <t>File Sequence No.</t>
  </si>
  <si>
    <t xml:space="preserve">Total No. of Batches </t>
  </si>
  <si>
    <t>Record Hash</t>
  </si>
  <si>
    <t>FVU Version</t>
  </si>
  <si>
    <t>File Hash</t>
  </si>
  <si>
    <t>Sam Version</t>
  </si>
  <si>
    <t>SAM Hash</t>
  </si>
  <si>
    <t>SCM Version</t>
  </si>
  <si>
    <t>SCM Hash</t>
  </si>
  <si>
    <t>Batch Number</t>
  </si>
  <si>
    <t>Form Number</t>
  </si>
  <si>
    <t>Transaction Type</t>
  </si>
  <si>
    <t>Original RRR No. (RRR Number of REGULAR File)</t>
  </si>
  <si>
    <t xml:space="preserve">Previous RRR Number </t>
  </si>
  <si>
    <t>RRR Number</t>
  </si>
  <si>
    <t>RRR Date</t>
  </si>
  <si>
    <t>Filler 1</t>
  </si>
  <si>
    <t>Assessment Yr</t>
  </si>
  <si>
    <t>Financial Yr</t>
  </si>
  <si>
    <t>Period</t>
  </si>
  <si>
    <t>Name of Person responsible for paying salary / Deduction</t>
  </si>
  <si>
    <t>Designation of the Person responsible for paying salary / Deduction</t>
  </si>
  <si>
    <t>Responsible Person's  Address1</t>
  </si>
  <si>
    <t>Responsible Person's  Address2</t>
  </si>
  <si>
    <t>Responsible Person's  Address3</t>
  </si>
  <si>
    <t>Responsible Person's  Address4</t>
  </si>
  <si>
    <t>Responsible Person's  Address5</t>
  </si>
  <si>
    <t>Responsible Person's Email ID -1</t>
  </si>
  <si>
    <t>Remarks</t>
  </si>
  <si>
    <t>Responsible Person's STD CODE</t>
  </si>
  <si>
    <t>Responsible Person's Tel-Phone No:</t>
  </si>
  <si>
    <t>Change of Address of Responsible person since last Return</t>
  </si>
  <si>
    <t>TDS Circle where annual return / statement under section 206 is to be filed.</t>
  </si>
  <si>
    <t xml:space="preserve">Count of Salary Details  Records </t>
  </si>
  <si>
    <t>Batch Total of - Gross Total Income as per Salary Detail</t>
  </si>
  <si>
    <r>
      <rPr>
        <sz val="10"/>
        <rFont val="Arial"/>
        <family val="0"/>
      </rPr>
      <t>Count of Deductee Records</t>
    </r>
  </si>
  <si>
    <t>Filler 2</t>
  </si>
  <si>
    <t>Filler 3</t>
  </si>
  <si>
    <t>Filler 4</t>
  </si>
  <si>
    <r>
      <rPr>
        <sz val="10"/>
        <rFont val="Arial"/>
        <family val="0"/>
      </rPr>
      <t>Bank Challan No</t>
    </r>
  </si>
  <si>
    <t>Transfer Voucher No</t>
  </si>
  <si>
    <t>Bank-Branch Code</t>
  </si>
  <si>
    <t>Date of 'Bank Challan No / Transfer Voucher No'</t>
  </si>
  <si>
    <t>Filler 5</t>
  </si>
  <si>
    <t>Filler 6</t>
  </si>
  <si>
    <t>Section</t>
  </si>
  <si>
    <t xml:space="preserve"> 'Oltas -Income Tax '</t>
  </si>
  <si>
    <t xml:space="preserve"> 'Oltas -Surcharge '</t>
  </si>
  <si>
    <t xml:space="preserve"> 'Oltas- Cess'</t>
  </si>
  <si>
    <t>Oltas - Interest Amount</t>
  </si>
  <si>
    <t>Oltas - Others (amount)</t>
  </si>
  <si>
    <t>Total of Deposit Amount as per Challan/Transfer Voucher Number  (  'Oltas -Income Tax ' +   'Oltas -Surcharge '   +    'Oltas- Cess'  +  Oltas - Interest Amount + Oltas - Others (amount) )</t>
  </si>
  <si>
    <t>Total Tax Deposit Amount as per deductee annexure (Total Sum of 323/425)</t>
  </si>
  <si>
    <t xml:space="preserve"> 'TDS -Income Tax '</t>
  </si>
  <si>
    <t xml:space="preserve"> 'TDS -Surcharge '</t>
  </si>
  <si>
    <t xml:space="preserve"> 'TDS - Cess'</t>
  </si>
  <si>
    <t xml:space="preserve">Sum of 'Total Income Tax Deducted at Source' ( 'TDS -Income Tax '+  'TDS -Surcharge ' +  'TDS - Cess' ) </t>
  </si>
  <si>
    <t>TDS -  Interest Amount</t>
  </si>
  <si>
    <t>TDS -  Others (amount)</t>
  </si>
  <si>
    <t>Cheque / DD No. (if any)</t>
  </si>
  <si>
    <t>By Book entry / Cash</t>
  </si>
  <si>
    <r>
      <rPr>
        <sz val="9"/>
        <rFont val="Arial"/>
        <family val="0"/>
      </rPr>
      <t>Uploader Type</t>
    </r>
  </si>
  <si>
    <r>
      <rPr>
        <sz val="9"/>
        <rFont val="Arial"/>
        <family val="0"/>
      </rPr>
      <t>TAN of Deductor/TFC Id</t>
    </r>
  </si>
  <si>
    <r>
      <rPr>
        <sz val="9"/>
        <rFont val="Arial"/>
        <family val="0"/>
      </rPr>
      <t>Count of Challan/transfer voucher Records</t>
    </r>
  </si>
  <si>
    <r>
      <rPr>
        <sz val="9"/>
        <color indexed="8"/>
        <rFont val="Arial"/>
        <family val="0"/>
      </rPr>
      <t>Batch Updation Indicator</t>
    </r>
  </si>
  <si>
    <r>
      <rPr>
        <sz val="9"/>
        <color indexed="8"/>
        <rFont val="Arial"/>
        <family val="0"/>
      </rPr>
      <t xml:space="preserve">Last TAN of Deductor / Employer </t>
    </r>
    <r>
      <rPr>
        <b/>
        <sz val="9"/>
        <color indexed="8"/>
        <rFont val="Arial"/>
        <family val="0"/>
      </rPr>
      <t>( Used for Verification)</t>
    </r>
  </si>
  <si>
    <r>
      <rPr>
        <sz val="9"/>
        <rFont val="Arial"/>
        <family val="0"/>
      </rPr>
      <t>TAN of Deductor / Employer</t>
    </r>
  </si>
  <si>
    <r>
      <rPr>
        <sz val="9"/>
        <rFont val="Arial"/>
        <family val="0"/>
      </rPr>
      <t>PAN of Deductor / Employer</t>
    </r>
  </si>
  <si>
    <r>
      <rPr>
        <sz val="9"/>
        <rFont val="Arial"/>
        <family val="0"/>
      </rPr>
      <t>Name of Employer / Deductor</t>
    </r>
  </si>
  <si>
    <r>
      <rPr>
        <sz val="9"/>
        <color indexed="8"/>
        <rFont val="Arial"/>
        <family val="0"/>
      </rPr>
      <t>Employer  / Deductor Branch/ Division</t>
    </r>
  </si>
  <si>
    <r>
      <rPr>
        <sz val="9"/>
        <rFont val="Arial"/>
        <family val="0"/>
      </rPr>
      <t>Employer / Deductor Address1</t>
    </r>
  </si>
  <si>
    <r>
      <rPr>
        <sz val="9"/>
        <rFont val="Arial"/>
        <family val="0"/>
      </rPr>
      <t>Employer  / Deductor Address2</t>
    </r>
  </si>
  <si>
    <r>
      <rPr>
        <sz val="9"/>
        <rFont val="Arial"/>
        <family val="0"/>
      </rPr>
      <t>Employer  / Deductor Address3</t>
    </r>
  </si>
  <si>
    <r>
      <rPr>
        <sz val="9"/>
        <rFont val="Arial"/>
        <family val="0"/>
      </rPr>
      <t>Employer  / Deductor Address4</t>
    </r>
  </si>
  <si>
    <r>
      <rPr>
        <sz val="9"/>
        <rFont val="Arial"/>
        <family val="0"/>
      </rPr>
      <t>Employer  / Deductor Address5</t>
    </r>
  </si>
  <si>
    <r>
      <rPr>
        <sz val="9"/>
        <rFont val="Arial"/>
        <family val="0"/>
      </rPr>
      <t>Employer  / Deductor State</t>
    </r>
  </si>
  <si>
    <r>
      <rPr>
        <sz val="9"/>
        <rFont val="Arial"/>
        <family val="0"/>
      </rPr>
      <t>Employer  / Deductor PIN</t>
    </r>
  </si>
  <si>
    <r>
      <rPr>
        <sz val="9"/>
        <color indexed="8"/>
        <rFont val="Arial"/>
        <family val="0"/>
      </rPr>
      <t>Employer  / Deductor's Email ID</t>
    </r>
  </si>
  <si>
    <r>
      <rPr>
        <sz val="9"/>
        <color indexed="8"/>
        <rFont val="Arial"/>
        <family val="0"/>
      </rPr>
      <t>Employer  / Deductor's STD</t>
    </r>
  </si>
  <si>
    <r>
      <rPr>
        <sz val="9"/>
        <color indexed="8"/>
        <rFont val="Arial"/>
        <family val="0"/>
      </rPr>
      <t>Employer  / Deductor's Tel-Phone No</t>
    </r>
  </si>
  <si>
    <r>
      <rPr>
        <sz val="9"/>
        <rFont val="Arial"/>
        <family val="0"/>
      </rPr>
      <t>Change of Address of employer / Deductor  since last Return</t>
    </r>
  </si>
  <si>
    <r>
      <rPr>
        <sz val="9"/>
        <color indexed="8"/>
        <rFont val="Arial"/>
        <family val="0"/>
      </rPr>
      <t>Deductor Type</t>
    </r>
  </si>
  <si>
    <r>
      <rPr>
        <sz val="9"/>
        <rFont val="Arial"/>
        <family val="0"/>
      </rPr>
      <t>Batch Total of - Total of Deposit Amount as per Challan</t>
    </r>
  </si>
  <si>
    <r>
      <rPr>
        <sz val="9"/>
        <rFont val="Arial"/>
        <family val="0"/>
      </rPr>
      <t>Challan-Detail Record Number</t>
    </r>
  </si>
  <si>
    <r>
      <rPr>
        <sz val="9"/>
        <rFont val="Arial"/>
        <family val="0"/>
      </rPr>
      <t>NIL Challan Indicator</t>
    </r>
  </si>
  <si>
    <r>
      <rPr>
        <sz val="9"/>
        <rFont val="Arial"/>
        <family val="0"/>
      </rPr>
      <t>Challan Updation Indicator</t>
    </r>
  </si>
  <si>
    <r>
      <rPr>
        <sz val="10"/>
        <rFont val="Arial"/>
        <family val="0"/>
      </rPr>
      <t>Last Bank Challan No</t>
    </r>
    <r>
      <rPr>
        <b/>
        <sz val="10"/>
        <rFont val="Arial"/>
        <family val="0"/>
      </rPr>
      <t xml:space="preserve"> ( Used for Verification)</t>
    </r>
  </si>
  <si>
    <r>
      <rPr>
        <sz val="10"/>
        <rFont val="Arial"/>
        <family val="0"/>
      </rPr>
      <t xml:space="preserve">Last Transfer Voucher No </t>
    </r>
    <r>
      <rPr>
        <b/>
        <sz val="10"/>
        <rFont val="Arial"/>
        <family val="0"/>
      </rPr>
      <t>( Used for Verification)</t>
    </r>
  </si>
  <si>
    <r>
      <rPr>
        <sz val="9"/>
        <rFont val="Arial"/>
        <family val="0"/>
      </rPr>
      <t xml:space="preserve">Last Bank-Branch Code </t>
    </r>
    <r>
      <rPr>
        <b/>
        <sz val="9"/>
        <rFont val="Arial"/>
        <family val="0"/>
      </rPr>
      <t>( Used for Verification)</t>
    </r>
  </si>
  <si>
    <r>
      <rPr>
        <sz val="10"/>
        <rFont val="Arial"/>
        <family val="0"/>
      </rPr>
      <t xml:space="preserve">Last Date of 'Bank Challan No / Transfer Voucher No' </t>
    </r>
    <r>
      <rPr>
        <b/>
        <sz val="10"/>
        <rFont val="Arial"/>
        <family val="0"/>
      </rPr>
      <t>( Used for Verification)</t>
    </r>
  </si>
  <si>
    <r>
      <rPr>
        <sz val="9"/>
        <rFont val="Arial"/>
        <family val="0"/>
      </rPr>
      <t>Last Total of Deposit Amount as per Challan</t>
    </r>
    <r>
      <rPr>
        <b/>
        <sz val="9"/>
        <rFont val="Arial"/>
        <family val="0"/>
      </rPr>
      <t>( Used for Verification)</t>
    </r>
  </si>
  <si>
    <t xml:space="preserve">FH </t>
  </si>
  <si>
    <t>BH</t>
  </si>
  <si>
    <t>CD</t>
  </si>
  <si>
    <t>FH</t>
  </si>
  <si>
    <t>D</t>
  </si>
  <si>
    <t>A</t>
  </si>
  <si>
    <t>Salary</t>
  </si>
  <si>
    <t>O10</t>
  </si>
  <si>
    <t>Last Total  tax deposited         Rs.</t>
  </si>
  <si>
    <t>Last BSR code</t>
  </si>
  <si>
    <t>Last Transfer voucher / Challan serial No.</t>
  </si>
  <si>
    <t>Last PAN of the employee</t>
  </si>
  <si>
    <t xml:space="preserve">Last Total Tax deposited      Rs. </t>
  </si>
  <si>
    <t>A7</t>
  </si>
  <si>
    <t>Section Code</t>
  </si>
  <si>
    <t>SalaryDetails</t>
  </si>
  <si>
    <t>Has address changed since last return ?</t>
  </si>
  <si>
    <t>Name of the deductee</t>
  </si>
  <si>
    <t xml:space="preserve">Amount paid / credited Rs. </t>
  </si>
  <si>
    <t xml:space="preserve">Paid by book entry or otherwise </t>
  </si>
  <si>
    <t>Rate at which deducted</t>
  </si>
  <si>
    <t>B</t>
  </si>
  <si>
    <t>E</t>
  </si>
  <si>
    <t>F</t>
  </si>
  <si>
    <t>G</t>
  </si>
  <si>
    <t>H</t>
  </si>
  <si>
    <t>NS1</t>
  </si>
  <si>
    <t>DD</t>
  </si>
  <si>
    <t>Challan-Detail Record Number</t>
  </si>
  <si>
    <t>Deductee Detail Record No</t>
  </si>
  <si>
    <t>Mode</t>
  </si>
  <si>
    <t>Employee Serial No</t>
  </si>
  <si>
    <t>Deductee Code</t>
  </si>
  <si>
    <r>
      <rPr>
        <sz val="9"/>
        <color indexed="8"/>
        <rFont val="Arial"/>
        <family val="0"/>
      </rPr>
      <t xml:space="preserve">Last Employee PAN </t>
    </r>
    <r>
      <rPr>
        <b/>
        <sz val="9"/>
        <color indexed="8"/>
        <rFont val="Arial"/>
        <family val="0"/>
      </rPr>
      <t>( Used for Verification)</t>
    </r>
  </si>
  <si>
    <t>Employee PAN</t>
  </si>
  <si>
    <r>
      <rPr>
        <sz val="9"/>
        <color indexed="8"/>
        <rFont val="Arial"/>
        <family val="0"/>
      </rPr>
      <t>Last  Employee PAN Ref. No.</t>
    </r>
    <r>
      <rPr>
        <b/>
        <sz val="9"/>
        <color indexed="8"/>
        <rFont val="Arial"/>
        <family val="0"/>
      </rPr>
      <t>( Used for Verification)</t>
    </r>
  </si>
  <si>
    <t>PAN Ref. No.</t>
  </si>
  <si>
    <t>Name of Employee</t>
  </si>
  <si>
    <t xml:space="preserve">Total Income Tax Deducted at Source (TDS+Surcharge+Cess) I.e. (320 / 421 + 321 / 422 + 322 / 424 )  </t>
  </si>
  <si>
    <r>
      <rPr>
        <sz val="9"/>
        <rFont val="Arial"/>
        <family val="0"/>
      </rPr>
      <t xml:space="preserve">Last Total Income Tax Deducted at Source (TDS+Surcharge+Cess) </t>
    </r>
    <r>
      <rPr>
        <b/>
        <sz val="9"/>
        <rFont val="Arial"/>
        <family val="0"/>
      </rPr>
      <t xml:space="preserve"> ( Used for Verification)</t>
    </r>
  </si>
  <si>
    <r>
      <rPr>
        <sz val="9"/>
        <rFont val="Arial"/>
        <family val="0"/>
      </rPr>
      <t xml:space="preserve">Last Total Tax Deposited  </t>
    </r>
    <r>
      <rPr>
        <b/>
        <sz val="9"/>
        <rFont val="Arial"/>
        <family val="0"/>
      </rPr>
      <t>( Used for Verification)</t>
    </r>
  </si>
  <si>
    <t>Amount of Payment  / Credit ( Rs.)</t>
  </si>
  <si>
    <t>Date of Deposit</t>
  </si>
  <si>
    <t>Grossing up Indicator</t>
  </si>
  <si>
    <t>Book Entry/Cash Indicator</t>
  </si>
  <si>
    <t>Date of furnishing Tax Deduction Certificate</t>
  </si>
  <si>
    <t>Remarks 1</t>
  </si>
  <si>
    <t>Remarks 2</t>
  </si>
  <si>
    <t>Remarks 3</t>
  </si>
  <si>
    <t>96A</t>
  </si>
  <si>
    <t>96B</t>
  </si>
  <si>
    <t>96C</t>
  </si>
  <si>
    <t>96D</t>
  </si>
  <si>
    <t>94E</t>
  </si>
  <si>
    <t>L7</t>
  </si>
  <si>
    <t>AG8</t>
  </si>
  <si>
    <t>Financial Year Mandatory</t>
  </si>
  <si>
    <t>PAN of the deductee</t>
  </si>
  <si>
    <t xml:space="preserve">    AO Approval &amp; Number</t>
  </si>
  <si>
    <t>Ao Approval</t>
  </si>
  <si>
    <t>Ao Number</t>
  </si>
  <si>
    <t>Total Purchase Value</t>
  </si>
  <si>
    <t>27Q</t>
  </si>
  <si>
    <t xml:space="preserve">  Write "G" if grosssing up has been done</t>
  </si>
  <si>
    <t>and of tax deducted at source</t>
  </si>
  <si>
    <r>
      <t xml:space="preserve">(b) Type of deductor </t>
    </r>
    <r>
      <rPr>
        <b/>
        <vertAlign val="superscript"/>
        <sz val="9"/>
        <color indexed="12"/>
        <rFont val="Arial"/>
        <family val="2"/>
      </rPr>
      <t>1</t>
    </r>
  </si>
  <si>
    <r>
      <t>Transfer voucher / Challan serial No.</t>
    </r>
    <r>
      <rPr>
        <vertAlign val="superscript"/>
        <sz val="9"/>
        <color indexed="12"/>
        <rFont val="Arial"/>
        <family val="2"/>
      </rPr>
      <t>2</t>
    </r>
  </si>
  <si>
    <r>
      <t xml:space="preserve">Whether TDS deposited by book entry? Yes/No </t>
    </r>
    <r>
      <rPr>
        <vertAlign val="superscript"/>
        <sz val="9"/>
        <color indexed="12"/>
        <rFont val="Arial"/>
        <family val="2"/>
      </rPr>
      <t>3</t>
    </r>
  </si>
  <si>
    <t>Transfer voucher / Challan serial No.</t>
  </si>
  <si>
    <t>K10</t>
  </si>
  <si>
    <t>W10</t>
  </si>
  <si>
    <t>Z10</t>
  </si>
  <si>
    <t>C5</t>
  </si>
  <si>
    <t>C5 Error</t>
  </si>
  <si>
    <t>Last TAN is mandatory</t>
  </si>
  <si>
    <t>M12</t>
  </si>
  <si>
    <t>Please select Original or Revised</t>
  </si>
  <si>
    <t>Quarter is Mandatory</t>
  </si>
  <si>
    <t>AN28</t>
  </si>
  <si>
    <t>Specify whether address changed since last return</t>
  </si>
  <si>
    <t>Enter Last Date on which tax deposited</t>
  </si>
  <si>
    <t>AG13</t>
  </si>
  <si>
    <t>Receipt no. of previous return is mandatory</t>
  </si>
  <si>
    <t>Receipt no. of original return is mandatory</t>
  </si>
  <si>
    <t>V18</t>
  </si>
  <si>
    <t>Deductor type is mandatory</t>
  </si>
  <si>
    <t>Deductory type is mandatory</t>
  </si>
  <si>
    <t>Designation is mandatory</t>
  </si>
  <si>
    <t>AN41</t>
  </si>
  <si>
    <t>Specify Change of Address of Responsible person since last Return</t>
  </si>
  <si>
    <t>K7</t>
  </si>
  <si>
    <t>Last Bank Branch code should be provided</t>
  </si>
  <si>
    <t>Last Bank Branch code must be provided</t>
  </si>
  <si>
    <t>I7</t>
  </si>
  <si>
    <t>M24</t>
  </si>
  <si>
    <t>Enter Area/location</t>
  </si>
  <si>
    <t>Enter PAN</t>
  </si>
  <si>
    <t>V10</t>
  </si>
  <si>
    <t xml:space="preserve">Enter Last Total Tax Deducted </t>
  </si>
  <si>
    <t>X10</t>
  </si>
  <si>
    <t xml:space="preserve">Enter Last Total Tax Deposited  </t>
  </si>
  <si>
    <t>M9</t>
  </si>
  <si>
    <t>M19</t>
  </si>
  <si>
    <t>'Annexure-I'</t>
  </si>
  <si>
    <t>Enter numeric Employer / Deductor PIN</t>
  </si>
  <si>
    <t xml:space="preserve">Details of amounts paid/credited during the quarter ended </t>
  </si>
  <si>
    <t>Y</t>
  </si>
  <si>
    <t>Last Date on which tax deposited</t>
  </si>
  <si>
    <t>Date on which tax deposited</t>
  </si>
  <si>
    <t>M7</t>
  </si>
  <si>
    <t>Enter Total Tax Deposited</t>
  </si>
  <si>
    <t>Select Section Code</t>
  </si>
  <si>
    <t>I, _____________, hereby certify that all the particulars furnished above are correct and complete.</t>
  </si>
  <si>
    <t>M43</t>
  </si>
  <si>
    <t>Enter AO Approval Flag</t>
  </si>
  <si>
    <t>Enter AO Approval Number</t>
  </si>
  <si>
    <t>P43</t>
  </si>
  <si>
    <t>Receipt No of Original Return is mandatory</t>
  </si>
  <si>
    <t>Receipt No of Previous Return is mandatory</t>
  </si>
  <si>
    <t xml:space="preserve">     Desgination</t>
  </si>
  <si>
    <t>M33</t>
  </si>
  <si>
    <t/>
  </si>
  <si>
    <t>194E</t>
  </si>
  <si>
    <t>No</t>
  </si>
  <si>
    <t>26Q</t>
  </si>
  <si>
    <t>MUMN05226E</t>
  </si>
  <si>
    <t>AAACN2082N</t>
  </si>
  <si>
    <t>Q1</t>
  </si>
  <si>
    <t>National Securities Depository Limited</t>
  </si>
  <si>
    <t>N. A.</t>
  </si>
  <si>
    <t>4th Floor,</t>
  </si>
  <si>
    <t>Trade World</t>
  </si>
  <si>
    <t>Kamala Mills Compound</t>
  </si>
  <si>
    <t>Senapati Bapat Marg</t>
  </si>
  <si>
    <t>Mumbai</t>
  </si>
  <si>
    <t>tejas@nsdl.co.in</t>
  </si>
  <si>
    <t>O</t>
  </si>
  <si>
    <t>Tejas K Desai</t>
  </si>
  <si>
    <t>AVP</t>
  </si>
  <si>
    <t>tejasd@nsdl.co.in</t>
  </si>
  <si>
    <t>Form!AG12</t>
  </si>
  <si>
    <t>Form!AG13</t>
  </si>
  <si>
    <t>Form!M8</t>
  </si>
  <si>
    <t>Form!M10</t>
  </si>
  <si>
    <t>Form!Ag8</t>
  </si>
  <si>
    <t>Form!W6</t>
  </si>
  <si>
    <t>Form!M17</t>
  </si>
  <si>
    <t>Form!M19</t>
  </si>
  <si>
    <t>Form!M21</t>
  </si>
  <si>
    <t>Form!M22</t>
  </si>
  <si>
    <t>Form!M23</t>
  </si>
  <si>
    <t>Form!M24</t>
  </si>
  <si>
    <t>Form!m25</t>
  </si>
  <si>
    <t>Form!M26</t>
  </si>
  <si>
    <t>Form!M27</t>
  </si>
  <si>
    <t>Form!m29</t>
  </si>
  <si>
    <t>Form!m28</t>
  </si>
  <si>
    <t>Form!p28</t>
  </si>
  <si>
    <t>Form!An28</t>
  </si>
  <si>
    <t>Form!V18</t>
  </si>
  <si>
    <t>Form!M32</t>
  </si>
  <si>
    <t>Form!m33</t>
  </si>
  <si>
    <t>Form!m34</t>
  </si>
  <si>
    <t>Form!m35</t>
  </si>
  <si>
    <t>Form!m36</t>
  </si>
  <si>
    <t>Form!m37</t>
  </si>
  <si>
    <t>Form!m38</t>
  </si>
  <si>
    <t>Form!m39</t>
  </si>
  <si>
    <t>Form!m40</t>
  </si>
  <si>
    <t>Form!m42</t>
  </si>
  <si>
    <t>Form!m41</t>
  </si>
  <si>
    <t>Form!P41</t>
  </si>
  <si>
    <t>Form!An41</t>
  </si>
  <si>
    <t>Form!M43</t>
  </si>
  <si>
    <t>Form!P43</t>
  </si>
  <si>
    <t>07052005</t>
  </si>
  <si>
    <t>94C</t>
  </si>
  <si>
    <t>Challan!L7</t>
  </si>
  <si>
    <t>Challan!N7</t>
  </si>
  <si>
    <t>Challan!B7</t>
  </si>
  <si>
    <t>Challan!C7</t>
  </si>
  <si>
    <t>Challan!D7</t>
  </si>
  <si>
    <t>Challan!E7</t>
  </si>
  <si>
    <t>Challan!F7</t>
  </si>
  <si>
    <t>Challan!G7</t>
  </si>
  <si>
    <t>Challan!I7</t>
  </si>
  <si>
    <t>Challan!U7</t>
  </si>
  <si>
    <t>Challan!R7</t>
  </si>
  <si>
    <t>Challan!S7</t>
  </si>
  <si>
    <t>Challan!J7</t>
  </si>
  <si>
    <t>PANNOTAVBL</t>
  </si>
  <si>
    <t>Prakash</t>
  </si>
  <si>
    <t>25052005</t>
  </si>
  <si>
    <t>'Annexure-I'!K11</t>
  </si>
  <si>
    <t>'Annexure-I'!M11</t>
  </si>
  <si>
    <t>'Annexure-I'!N11</t>
  </si>
  <si>
    <t>'Annexure-I'!R11</t>
  </si>
  <si>
    <t>'Annexure-I'!S11</t>
  </si>
  <si>
    <t>'Annexure-I'!T11</t>
  </si>
  <si>
    <t>'Annexure-I'!U11</t>
  </si>
  <si>
    <t>'Annexure-I'!W11</t>
  </si>
  <si>
    <t>'Annexure-I'!P11</t>
  </si>
  <si>
    <t>'Annexure-I'!O11</t>
  </si>
  <si>
    <t>'Annexure-I'!Y11</t>
  </si>
  <si>
    <t>'Annexure-I'!Z11</t>
  </si>
  <si>
    <t>'Annexure-I'!Q11</t>
  </si>
  <si>
    <t>'Annexure-I'!AA11</t>
  </si>
  <si>
    <t>Challan!q7</t>
  </si>
  <si>
    <t>Do you want to use online facility for furnishing the statement?(Yes/No)</t>
  </si>
  <si>
    <t>(For more details of online regisration for filling statement refer http:\\tin-nsdl.com)</t>
  </si>
  <si>
    <t>AJ46</t>
  </si>
  <si>
    <t>Enter Organization ID</t>
  </si>
  <si>
    <t>Central/Other Government</t>
  </si>
  <si>
    <t>(1) Indicate the type of deductor "Central/other Government" or "Others".</t>
  </si>
  <si>
    <t>(See Sections 194E, 195, 196A, 196B, 196C, 196D and rule 31A and 37A)</t>
  </si>
  <si>
    <t>TDS -Income Tax                 Rs.</t>
  </si>
  <si>
    <t>TDS -Surcharge      Rs.</t>
  </si>
  <si>
    <t>TDS - Cess             Rs.</t>
  </si>
  <si>
    <t>Total Tax Deposit Amount as per deductee annexure (Total Sum of 725)</t>
  </si>
  <si>
    <t>Deductee Code (01-Company, 02-Other than Company)</t>
  </si>
  <si>
    <t>Total (F+G+H)</t>
  </si>
  <si>
    <t>TDS/TCS - Interest Rs.</t>
  </si>
  <si>
    <t>TDS/TCS - Others     Rs.</t>
  </si>
  <si>
    <t>Total TDS to be allocated among deductees as in the vertical total of col. 725</t>
  </si>
  <si>
    <t>adf</t>
  </si>
  <si>
    <t>Yes</t>
  </si>
  <si>
    <t>paninvalid</t>
  </si>
  <si>
    <t>N7</t>
  </si>
  <si>
    <t>Enter Date on which tax deposited</t>
  </si>
  <si>
    <t xml:space="preserve">Quarterly statement of deduction of tax under Section 200 of I.T. Act, 1961 in respect of all payments other than Salary made to non-residents 
</t>
  </si>
  <si>
    <t xml:space="preserve">TAN in Form &amp; Annexure should be 10 digit alphanumeric code </t>
  </si>
  <si>
    <t xml:space="preserve">PAN in Form &amp; Annexure should be 10 digit alphanumeric code </t>
  </si>
  <si>
    <t>Please enter BSR Code</t>
  </si>
  <si>
    <t>Enter Employer / Deductor address 1 - Flat No.</t>
  </si>
  <si>
    <t>Enter Employer / Deductor address 2 - Name of building/premise</t>
  </si>
  <si>
    <t>Enter Employer / Deductor address 3 - Road/street/lane</t>
  </si>
  <si>
    <t>Enter Employer / Deductor address 4 - Town/city/district</t>
  </si>
  <si>
    <t>Responsible Person's Address 1 - Flat No.</t>
  </si>
  <si>
    <t>Responsible Person's Address 2 - Name of premises/building</t>
  </si>
  <si>
    <t>Responsible Person's Address 3 - Road/street/lane</t>
  </si>
  <si>
    <t>Responsible Person's Address 4 - Area/location</t>
  </si>
  <si>
    <t>Responsible Person's Address 5 - Town/city/district</t>
  </si>
  <si>
    <t>Responsible Person's email-ID</t>
  </si>
  <si>
    <t>Specify whether address of responsible person has changed since last Return</t>
  </si>
  <si>
    <t>Specify whether address of deductor has changed since last return</t>
  </si>
  <si>
    <t>Deductor's type is mandatory</t>
  </si>
  <si>
    <t>(f) Receipt No. of Original Return</t>
  </si>
  <si>
    <t>(g) Receipt No. of Previous Return</t>
  </si>
  <si>
    <t>Last Tax Deduction Account No.</t>
  </si>
  <si>
    <t>Form!M9</t>
  </si>
  <si>
    <t>Form!Ac6</t>
  </si>
  <si>
    <t>Challan!K7</t>
  </si>
  <si>
    <t>Challan!M7</t>
  </si>
  <si>
    <t>Challan!H7</t>
  </si>
  <si>
    <t>'Annexure-I'!J11</t>
  </si>
  <si>
    <t>'Annexure-I'!L11</t>
  </si>
  <si>
    <t>'Annexure-I'!v11</t>
  </si>
  <si>
    <t>'Annexure-I'!X11</t>
  </si>
  <si>
    <t>'Annexure-I'!AC11</t>
  </si>
  <si>
    <t>(h) Update Deductor Details</t>
  </si>
  <si>
    <t>(Indicate only if any change in deductor details)</t>
  </si>
  <si>
    <t>Updation Mode For Challan (Add/  Update)</t>
  </si>
  <si>
    <t>Updation Mode For Deductee (Add/ Delete/Update/ Panupdate)</t>
  </si>
  <si>
    <t xml:space="preserve">Last Total Tax Deducted             Rs. </t>
  </si>
  <si>
    <t xml:space="preserve">Total Tax Deducted (9+10+11)           Rs. </t>
  </si>
  <si>
    <t>Reason for lower deduction / non-deduction(if any)*</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</si>
</sst>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000"/>
    <numFmt numFmtId="179" formatCode="0_);\(0\)"/>
    <numFmt numFmtId="180" formatCode="[$-1010000]d/m/yy;@"/>
    <numFmt numFmtId="181" formatCode="0;[Red]0"/>
    <numFmt numFmtId="182" formatCode="&quot;Rs.&quot;#,##0.00"/>
    <numFmt numFmtId="183" formatCode="[$-1010409]d\ mmmm\ yyyy;@"/>
    <numFmt numFmtId="184" formatCode="mmm\-yyyy"/>
    <numFmt numFmtId="185" formatCode="[$-1010409]d\ mmm\ yy;@"/>
    <numFmt numFmtId="186" formatCode="0.000"/>
    <numFmt numFmtId="187" formatCode="000000"/>
    <numFmt numFmtId="188" formatCode="0000000"/>
    <numFmt numFmtId="189" formatCode="m/d"/>
    <numFmt numFmtId="190" formatCode="ddmmyyyy"/>
    <numFmt numFmtId="191" formatCode="dd\ mmm\ yyyy"/>
    <numFmt numFmtId="192" formatCode="d\ mmm\ yyyy"/>
    <numFmt numFmtId="193" formatCode="d\ mmm\ yy"/>
    <numFmt numFmtId="194" formatCode="dd\-mmm\-yyyy"/>
    <numFmt numFmtId="195" formatCode="0.0000"/>
    <numFmt numFmtId="196" formatCode="000000000000000"/>
    <numFmt numFmtId="197" formatCode="######"/>
    <numFmt numFmtId="198" formatCode="#######"/>
  </numFmts>
  <fonts count="42">
    <font>
      <sz val="10"/>
      <name val="Arial"/>
      <family val="0"/>
    </font>
    <font>
      <u val="single"/>
      <sz val="10"/>
      <color indexed="12"/>
      <name val="Arial"/>
      <family val="0"/>
    </font>
    <font>
      <b/>
      <sz val="16"/>
      <name val="Arial"/>
      <family val="2"/>
    </font>
    <font>
      <sz val="9"/>
      <name val="Arial"/>
      <family val="2"/>
    </font>
    <font>
      <b/>
      <sz val="10"/>
      <name val="Arial"/>
      <family val="2"/>
    </font>
    <font>
      <b/>
      <sz val="11"/>
      <name val="Arial"/>
      <family val="2"/>
    </font>
    <font>
      <sz val="9"/>
      <name val="Arial Greek"/>
      <family val="2"/>
    </font>
    <font>
      <b/>
      <sz val="9"/>
      <name val="Arial Black"/>
      <family val="2"/>
    </font>
    <font>
      <sz val="8"/>
      <name val="Arial"/>
      <family val="2"/>
    </font>
    <font>
      <sz val="11"/>
      <name val="Arial"/>
      <family val="2"/>
    </font>
    <font>
      <b/>
      <sz val="9"/>
      <name val="Arial"/>
      <family val="2"/>
    </font>
    <font>
      <u val="single"/>
      <sz val="10"/>
      <color indexed="36"/>
      <name val="Arial"/>
      <family val="0"/>
    </font>
    <font>
      <sz val="10"/>
      <color indexed="9"/>
      <name val="Arial"/>
      <family val="2"/>
    </font>
    <font>
      <sz val="9"/>
      <color indexed="12"/>
      <name val="Arial"/>
      <family val="2"/>
    </font>
    <font>
      <sz val="8"/>
      <color indexed="12"/>
      <name val="Arial"/>
      <family val="2"/>
    </font>
    <font>
      <i/>
      <sz val="9"/>
      <color indexed="12"/>
      <name val="Arial"/>
      <family val="2"/>
    </font>
    <font>
      <sz val="9"/>
      <color indexed="12"/>
      <name val="Arial Narrow"/>
      <family val="2"/>
    </font>
    <font>
      <sz val="9"/>
      <color indexed="9"/>
      <name val="Arial"/>
      <family val="2"/>
    </font>
    <font>
      <i/>
      <sz val="12"/>
      <name val="Arial Narrow"/>
      <family val="2"/>
    </font>
    <font>
      <b/>
      <sz val="9"/>
      <color indexed="12"/>
      <name val="Arial"/>
      <family val="2"/>
    </font>
    <font>
      <b/>
      <sz val="10"/>
      <color indexed="12"/>
      <name val="Arial"/>
      <family val="2"/>
    </font>
    <font>
      <b/>
      <sz val="8"/>
      <color indexed="12"/>
      <name val="Arial"/>
      <family val="2"/>
    </font>
    <font>
      <sz val="11"/>
      <color indexed="9"/>
      <name val="Arial"/>
      <family val="2"/>
    </font>
    <font>
      <sz val="9"/>
      <color indexed="8"/>
      <name val="Arial"/>
      <family val="2"/>
    </font>
    <font>
      <b/>
      <sz val="9"/>
      <color indexed="8"/>
      <name val="Arial"/>
      <family val="0"/>
    </font>
    <font>
      <b/>
      <i/>
      <sz val="9"/>
      <name val="Arial"/>
      <family val="0"/>
    </font>
    <font>
      <b/>
      <sz val="12"/>
      <color indexed="12"/>
      <name val="Arial"/>
      <family val="2"/>
    </font>
    <font>
      <sz val="10"/>
      <color indexed="12"/>
      <name val="Arial"/>
      <family val="2"/>
    </font>
    <font>
      <sz val="10"/>
      <color indexed="22"/>
      <name val="Arial"/>
      <family val="2"/>
    </font>
    <font>
      <sz val="10"/>
      <color indexed="10"/>
      <name val="Arial"/>
      <family val="2"/>
    </font>
    <font>
      <b/>
      <vertAlign val="superscript"/>
      <sz val="9"/>
      <color indexed="12"/>
      <name val="Arial"/>
      <family val="2"/>
    </font>
    <font>
      <vertAlign val="superscript"/>
      <sz val="9"/>
      <color indexed="12"/>
      <name val="Arial"/>
      <family val="2"/>
    </font>
    <font>
      <i/>
      <sz val="12"/>
      <color indexed="12"/>
      <name val="Arial Narrow"/>
      <family val="2"/>
    </font>
    <font>
      <b/>
      <sz val="9"/>
      <color indexed="12"/>
      <name val="Arial Greek"/>
      <family val="2"/>
    </font>
    <font>
      <sz val="9"/>
      <color indexed="22"/>
      <name val="Arial"/>
      <family val="2"/>
    </font>
    <font>
      <sz val="10"/>
      <color indexed="16"/>
      <name val="Arial"/>
      <family val="0"/>
    </font>
    <font>
      <b/>
      <sz val="16"/>
      <color indexed="17"/>
      <name val="Arial"/>
      <family val="0"/>
    </font>
    <font>
      <sz val="10"/>
      <color indexed="18"/>
      <name val="Arial"/>
      <family val="2"/>
    </font>
    <font>
      <b/>
      <sz val="10"/>
      <color indexed="9"/>
      <name val="Arial"/>
      <family val="0"/>
    </font>
    <font>
      <i/>
      <sz val="9"/>
      <name val="Arial"/>
      <family val="2"/>
    </font>
    <font>
      <b/>
      <sz val="14"/>
      <color indexed="17"/>
      <name val="Arial"/>
      <family val="2"/>
    </font>
    <font>
      <sz val="8"/>
      <name val="Tahoma"/>
      <family val="2"/>
    </font>
  </fonts>
  <fills count="7">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18">
    <border>
      <left/>
      <right/>
      <top/>
      <bottom/>
      <diagonal/>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color indexed="63"/>
      </left>
      <right>
        <color indexed="63"/>
      </right>
      <top>
        <color indexed="63"/>
      </top>
      <bottom/>
    </border>
    <border>
      <left style="thin">
        <color indexed="63"/>
      </left>
      <right>
        <color indexed="63"/>
      </right>
      <top/>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0" fillId="0" borderId="0" applyBorder="0">
      <alignment/>
      <protection/>
    </xf>
    <xf numFmtId="0" fontId="0" fillId="0" borderId="0">
      <alignment horizontal="center" vertical="top"/>
      <protection/>
    </xf>
    <xf numFmtId="0" fontId="0" fillId="0" borderId="0" applyBorder="0">
      <alignment/>
      <protection/>
    </xf>
    <xf numFmtId="9" fontId="0" fillId="0" borderId="0" applyFont="0" applyFill="0" applyBorder="0" applyAlignment="0" applyProtection="0"/>
  </cellStyleXfs>
  <cellXfs count="336">
    <xf numFmtId="0" fontId="0" fillId="0" borderId="0" xfId="0" applyAlignment="1">
      <alignment/>
    </xf>
    <xf numFmtId="0" fontId="2" fillId="0" borderId="0" xfId="0" applyFont="1" applyFill="1" applyBorder="1" applyAlignment="1">
      <alignment horizontal="left"/>
    </xf>
    <xf numFmtId="0" fontId="3" fillId="0" borderId="0" xfId="0" applyFont="1" applyFill="1" applyBorder="1" applyAlignment="1">
      <alignment/>
    </xf>
    <xf numFmtId="0" fontId="4" fillId="0" borderId="0" xfId="0" applyFont="1" applyFill="1" applyBorder="1" applyAlignment="1">
      <alignment vertical="justify" wrapText="1"/>
    </xf>
    <xf numFmtId="0" fontId="3" fillId="0" borderId="0" xfId="0" applyFont="1" applyFill="1" applyBorder="1" applyAlignment="1">
      <alignment horizontal="center"/>
    </xf>
    <xf numFmtId="0" fontId="3" fillId="0" borderId="0" xfId="0" applyFont="1" applyFill="1" applyBorder="1" applyAlignment="1">
      <alignment/>
    </xf>
    <xf numFmtId="0" fontId="9" fillId="0" borderId="0" xfId="0" applyFont="1" applyFill="1" applyBorder="1" applyAlignment="1">
      <alignment/>
    </xf>
    <xf numFmtId="0" fontId="0" fillId="0" borderId="1" xfId="0" applyBorder="1" applyAlignment="1">
      <alignment/>
    </xf>
    <xf numFmtId="0" fontId="0" fillId="0" borderId="0" xfId="0" applyBorder="1" applyAlignment="1">
      <alignment/>
    </xf>
    <xf numFmtId="0" fontId="3" fillId="0" borderId="0" xfId="0" applyFont="1" applyBorder="1" applyAlignment="1">
      <alignment horizontal="center"/>
    </xf>
    <xf numFmtId="0" fontId="0" fillId="0" borderId="0" xfId="0" applyNumberFormat="1" applyAlignment="1">
      <alignment/>
    </xf>
    <xf numFmtId="181" fontId="0" fillId="0" borderId="0" xfId="0" applyNumberFormat="1" applyAlignment="1">
      <alignment/>
    </xf>
    <xf numFmtId="0" fontId="0" fillId="2" borderId="0" xfId="0" applyFill="1" applyAlignment="1">
      <alignment/>
    </xf>
    <xf numFmtId="49" fontId="0" fillId="0" borderId="0" xfId="0" applyNumberFormat="1" applyAlignment="1">
      <alignment horizontal="center"/>
    </xf>
    <xf numFmtId="0" fontId="0" fillId="3" borderId="0" xfId="0" applyFill="1" applyAlignment="1">
      <alignment/>
    </xf>
    <xf numFmtId="0" fontId="12" fillId="0" borderId="0" xfId="0" applyFont="1" applyAlignment="1">
      <alignment/>
    </xf>
    <xf numFmtId="179" fontId="0" fillId="0" borderId="0" xfId="0" applyNumberFormat="1" applyAlignment="1">
      <alignment/>
    </xf>
    <xf numFmtId="2" fontId="3" fillId="3" borderId="1" xfId="0" applyNumberFormat="1" applyFont="1" applyFill="1" applyBorder="1" applyAlignment="1" applyProtection="1">
      <alignment/>
      <protection/>
    </xf>
    <xf numFmtId="2" fontId="0" fillId="0" borderId="0" xfId="0" applyNumberFormat="1" applyAlignment="1">
      <alignment/>
    </xf>
    <xf numFmtId="0" fontId="12" fillId="4" borderId="0" xfId="0" applyFont="1" applyFill="1" applyAlignment="1">
      <alignment/>
    </xf>
    <xf numFmtId="0" fontId="17" fillId="0" borderId="0" xfId="0" applyFont="1" applyBorder="1" applyAlignment="1">
      <alignment horizontal="center"/>
    </xf>
    <xf numFmtId="0" fontId="3" fillId="3" borderId="0" xfId="0" applyFont="1" applyFill="1" applyBorder="1" applyAlignment="1">
      <alignment/>
    </xf>
    <xf numFmtId="0" fontId="18" fillId="3" borderId="0" xfId="0" applyFont="1" applyFill="1" applyBorder="1" applyAlignment="1">
      <alignment horizontal="center"/>
    </xf>
    <xf numFmtId="0" fontId="18" fillId="0" borderId="0" xfId="0" applyFont="1" applyFill="1" applyBorder="1" applyAlignment="1">
      <alignment horizontal="center"/>
    </xf>
    <xf numFmtId="0" fontId="4" fillId="3" borderId="0" xfId="0" applyFont="1" applyFill="1" applyBorder="1" applyAlignment="1">
      <alignment vertical="justify" wrapText="1"/>
    </xf>
    <xf numFmtId="0" fontId="3" fillId="3" borderId="0" xfId="0" applyFont="1" applyFill="1" applyBorder="1" applyAlignment="1">
      <alignment horizontal="center"/>
    </xf>
    <xf numFmtId="0" fontId="3" fillId="3" borderId="0" xfId="0" applyFont="1" applyFill="1" applyBorder="1" applyAlignment="1">
      <alignment/>
    </xf>
    <xf numFmtId="0" fontId="9" fillId="3" borderId="0" xfId="0" applyFont="1" applyFill="1" applyBorder="1" applyAlignment="1">
      <alignment/>
    </xf>
    <xf numFmtId="0" fontId="17" fillId="0" borderId="0" xfId="0" applyFont="1" applyFill="1" applyBorder="1" applyAlignment="1">
      <alignment/>
    </xf>
    <xf numFmtId="0" fontId="22" fillId="0" borderId="0" xfId="0" applyFont="1" applyFill="1" applyBorder="1" applyAlignment="1">
      <alignment/>
    </xf>
    <xf numFmtId="0" fontId="3" fillId="3" borderId="0" xfId="0" applyFont="1" applyFill="1" applyBorder="1" applyAlignment="1" quotePrefix="1">
      <alignment/>
    </xf>
    <xf numFmtId="0" fontId="1" fillId="3" borderId="0" xfId="20" applyFill="1" applyBorder="1" applyAlignment="1">
      <alignment/>
    </xf>
    <xf numFmtId="0" fontId="17" fillId="0" borderId="0" xfId="0" applyFont="1" applyFill="1" applyBorder="1" applyAlignment="1">
      <alignment/>
    </xf>
    <xf numFmtId="0" fontId="17" fillId="0" borderId="0" xfId="0" applyFont="1"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xf numFmtId="0" fontId="0" fillId="0" borderId="0" xfId="0" applyAlignment="1">
      <alignment vertical="top"/>
    </xf>
    <xf numFmtId="0" fontId="0" fillId="0" borderId="0" xfId="0" applyFill="1" applyAlignment="1">
      <alignment vertical="top"/>
    </xf>
    <xf numFmtId="0" fontId="3" fillId="0" borderId="0" xfId="0" applyFont="1" applyBorder="1" applyAlignment="1">
      <alignment vertical="top" wrapText="1"/>
    </xf>
    <xf numFmtId="0" fontId="3" fillId="0" borderId="0" xfId="0" applyFont="1" applyBorder="1" applyAlignment="1">
      <alignment horizontal="left" vertical="top" wrapText="1"/>
    </xf>
    <xf numFmtId="0" fontId="0" fillId="0" borderId="0" xfId="0" applyAlignment="1">
      <alignment horizontal="center" vertical="top"/>
    </xf>
    <xf numFmtId="0" fontId="0" fillId="0" borderId="0" xfId="0" applyAlignment="1">
      <alignment horizontal="justify" vertical="top"/>
    </xf>
    <xf numFmtId="0" fontId="3" fillId="0" borderId="0" xfId="0" applyFont="1" applyFill="1" applyBorder="1" applyAlignment="1">
      <alignment horizontal="left" vertical="top" wrapText="1"/>
    </xf>
    <xf numFmtId="0" fontId="3" fillId="0" borderId="0" xfId="23" applyFont="1" applyFill="1" applyBorder="1" applyAlignment="1">
      <alignment vertical="top" wrapText="1"/>
      <protection/>
    </xf>
    <xf numFmtId="0" fontId="23" fillId="0" borderId="0" xfId="23" applyFont="1" applyFill="1" applyBorder="1" applyAlignment="1">
      <alignment vertical="top" wrapText="1"/>
      <protection/>
    </xf>
    <xf numFmtId="0" fontId="0" fillId="0" borderId="0" xfId="0" applyFill="1" applyAlignment="1">
      <alignment/>
    </xf>
    <xf numFmtId="0" fontId="0" fillId="0" borderId="0" xfId="0" applyFill="1" applyAlignment="1">
      <alignment horizontal="center"/>
    </xf>
    <xf numFmtId="0" fontId="3" fillId="2" borderId="0" xfId="0" applyFont="1" applyFill="1" applyBorder="1" applyAlignment="1">
      <alignment horizontal="left" vertical="top" wrapText="1"/>
    </xf>
    <xf numFmtId="0" fontId="3" fillId="2" borderId="0" xfId="0" applyFont="1" applyFill="1" applyBorder="1" applyAlignment="1">
      <alignmen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23" fillId="2" borderId="0" xfId="23" applyFont="1" applyFill="1" applyBorder="1" applyAlignment="1">
      <alignment vertical="top" wrapText="1"/>
      <protection/>
    </xf>
    <xf numFmtId="0" fontId="3" fillId="2" borderId="0" xfId="0" applyFont="1" applyFill="1" applyBorder="1" applyAlignment="1">
      <alignment vertical="top"/>
    </xf>
    <xf numFmtId="0" fontId="23" fillId="2" borderId="0" xfId="0" applyFont="1" applyFill="1" applyBorder="1" applyAlignment="1">
      <alignment horizontal="left" vertical="top" wrapText="1"/>
    </xf>
    <xf numFmtId="0" fontId="23" fillId="2" borderId="0" xfId="0" applyFont="1" applyFill="1" applyBorder="1" applyAlignment="1">
      <alignment vertical="top" wrapText="1"/>
    </xf>
    <xf numFmtId="0" fontId="25" fillId="2" borderId="0" xfId="21" applyFont="1" applyFill="1" applyBorder="1" applyAlignment="1">
      <alignment vertical="top" wrapText="1"/>
      <protection/>
    </xf>
    <xf numFmtId="0" fontId="25" fillId="2" borderId="0" xfId="0" applyFont="1" applyFill="1" applyBorder="1" applyAlignment="1">
      <alignment vertical="top" wrapText="1"/>
    </xf>
    <xf numFmtId="0" fontId="3" fillId="2" borderId="2" xfId="0" applyFont="1" applyFill="1" applyBorder="1" applyAlignment="1">
      <alignment vertical="top" wrapText="1"/>
    </xf>
    <xf numFmtId="0" fontId="0" fillId="2" borderId="0" xfId="0" applyFont="1" applyFill="1" applyBorder="1" applyAlignment="1">
      <alignment vertical="top" wrapText="1"/>
    </xf>
    <xf numFmtId="0" fontId="0" fillId="2" borderId="0" xfId="22" applyFont="1" applyFill="1" applyBorder="1" applyAlignment="1">
      <alignment vertical="top"/>
      <protection/>
    </xf>
    <xf numFmtId="190" fontId="0" fillId="0" borderId="0" xfId="0" applyNumberFormat="1" applyAlignment="1">
      <alignment/>
    </xf>
    <xf numFmtId="0" fontId="3" fillId="0" borderId="0" xfId="0" applyFont="1" applyFill="1" applyBorder="1" applyAlignment="1">
      <alignment horizontal="left"/>
    </xf>
    <xf numFmtId="0" fontId="0" fillId="0" borderId="0" xfId="0" applyFont="1" applyBorder="1" applyAlignment="1">
      <alignment/>
    </xf>
    <xf numFmtId="1" fontId="0" fillId="0" borderId="0" xfId="0" applyNumberFormat="1" applyAlignment="1">
      <alignment/>
    </xf>
    <xf numFmtId="2" fontId="0" fillId="0" borderId="1" xfId="0" applyNumberFormat="1" applyFont="1" applyBorder="1" applyAlignment="1" applyProtection="1">
      <alignment/>
      <protection locked="0"/>
    </xf>
    <xf numFmtId="0" fontId="0" fillId="0" borderId="1" xfId="0" applyFont="1" applyBorder="1" applyAlignment="1" applyProtection="1">
      <alignment horizontal="center"/>
      <protection locked="0"/>
    </xf>
    <xf numFmtId="0" fontId="0" fillId="0" borderId="1" xfId="0" applyFont="1" applyBorder="1" applyAlignment="1" applyProtection="1">
      <alignment/>
      <protection locked="0"/>
    </xf>
    <xf numFmtId="2" fontId="10" fillId="3" borderId="1" xfId="0" applyNumberFormat="1" applyFont="1" applyFill="1" applyBorder="1" applyAlignment="1">
      <alignment horizontal="right"/>
    </xf>
    <xf numFmtId="0" fontId="0" fillId="0" borderId="1" xfId="0" applyFont="1" applyFill="1" applyBorder="1" applyAlignment="1" applyProtection="1">
      <alignment horizontal="center"/>
      <protection locked="0"/>
    </xf>
    <xf numFmtId="0" fontId="0" fillId="3" borderId="1" xfId="0" applyFill="1" applyBorder="1" applyAlignment="1">
      <alignment/>
    </xf>
    <xf numFmtId="0" fontId="0" fillId="3" borderId="1" xfId="0" applyFont="1" applyFill="1" applyBorder="1" applyAlignment="1" applyProtection="1">
      <alignment/>
      <protection/>
    </xf>
    <xf numFmtId="15" fontId="0" fillId="3" borderId="1" xfId="0" applyNumberFormat="1" applyFont="1" applyFill="1" applyBorder="1" applyAlignment="1" applyProtection="1">
      <alignment/>
      <protection/>
    </xf>
    <xf numFmtId="0" fontId="0" fillId="3" borderId="1" xfId="0" applyFont="1" applyFill="1" applyBorder="1" applyAlignment="1" applyProtection="1">
      <alignment horizontal="center"/>
      <protection/>
    </xf>
    <xf numFmtId="2" fontId="0" fillId="3" borderId="1" xfId="0" applyNumberFormat="1" applyFont="1" applyFill="1" applyBorder="1" applyAlignment="1" applyProtection="1">
      <alignment/>
      <protection/>
    </xf>
    <xf numFmtId="2" fontId="0" fillId="0" borderId="1" xfId="0" applyNumberFormat="1" applyFont="1" applyFill="1" applyBorder="1" applyAlignment="1" applyProtection="1">
      <alignment/>
      <protection locked="0"/>
    </xf>
    <xf numFmtId="0" fontId="0" fillId="0" borderId="1" xfId="0" applyBorder="1" applyAlignment="1" applyProtection="1">
      <alignment/>
      <protection locked="0"/>
    </xf>
    <xf numFmtId="0" fontId="0" fillId="3" borderId="1" xfId="0" applyFill="1" applyBorder="1" applyAlignment="1" applyProtection="1">
      <alignment/>
      <protection/>
    </xf>
    <xf numFmtId="15" fontId="0" fillId="3" borderId="1" xfId="0" applyNumberFormat="1" applyFill="1" applyBorder="1" applyAlignment="1" applyProtection="1">
      <alignment/>
      <protection/>
    </xf>
    <xf numFmtId="2" fontId="4" fillId="3" borderId="1" xfId="0" applyNumberFormat="1" applyFont="1" applyFill="1" applyBorder="1" applyAlignment="1" applyProtection="1">
      <alignment/>
      <protection/>
    </xf>
    <xf numFmtId="0" fontId="0" fillId="3" borderId="1" xfId="0" applyFill="1" applyBorder="1" applyAlignment="1" applyProtection="1">
      <alignment horizontal="center"/>
      <protection/>
    </xf>
    <xf numFmtId="0" fontId="3" fillId="3" borderId="1" xfId="0" applyFont="1" applyFill="1" applyBorder="1" applyAlignment="1">
      <alignment horizontal="left"/>
    </xf>
    <xf numFmtId="194" fontId="0" fillId="0" borderId="1" xfId="0" applyNumberFormat="1" applyFont="1" applyBorder="1" applyAlignment="1" applyProtection="1">
      <alignment/>
      <protection locked="0"/>
    </xf>
    <xf numFmtId="0" fontId="25" fillId="2" borderId="0" xfId="0" applyFont="1" applyFill="1" applyBorder="1" applyAlignment="1">
      <alignment horizontal="left" vertical="top" wrapText="1"/>
    </xf>
    <xf numFmtId="0" fontId="24" fillId="2" borderId="0" xfId="23" applyFont="1" applyFill="1" applyBorder="1" applyAlignment="1">
      <alignment vertical="top" wrapText="1"/>
      <protection/>
    </xf>
    <xf numFmtId="0" fontId="3" fillId="2" borderId="0" xfId="23" applyFont="1" applyFill="1" applyBorder="1" applyAlignment="1">
      <alignment vertical="top" wrapText="1"/>
      <protection/>
    </xf>
    <xf numFmtId="0" fontId="25" fillId="2" borderId="0" xfId="23" applyFont="1" applyFill="1" applyBorder="1" applyAlignment="1">
      <alignment vertical="top" wrapText="1"/>
      <protection/>
    </xf>
    <xf numFmtId="0" fontId="10" fillId="2" borderId="0" xfId="23" applyFont="1" applyFill="1" applyBorder="1" applyAlignment="1">
      <alignment vertical="top" wrapText="1"/>
      <protection/>
    </xf>
    <xf numFmtId="0" fontId="24" fillId="2" borderId="0" xfId="23" applyFont="1" applyFill="1" applyBorder="1" applyAlignment="1">
      <alignment horizontal="left" vertical="top" wrapText="1"/>
      <protection/>
    </xf>
    <xf numFmtId="0" fontId="0" fillId="0" borderId="0" xfId="0" applyFont="1" applyAlignment="1">
      <alignment horizontal="center"/>
    </xf>
    <xf numFmtId="195" fontId="0" fillId="0" borderId="0" xfId="0" applyNumberFormat="1" applyAlignment="1">
      <alignment/>
    </xf>
    <xf numFmtId="0" fontId="29" fillId="0" borderId="0" xfId="0" applyFont="1" applyAlignment="1">
      <alignment/>
    </xf>
    <xf numFmtId="0" fontId="29" fillId="0" borderId="0" xfId="0" applyFont="1" applyFill="1" applyAlignment="1">
      <alignment/>
    </xf>
    <xf numFmtId="0" fontId="0" fillId="4" borderId="0" xfId="0" applyFill="1" applyAlignment="1">
      <alignment/>
    </xf>
    <xf numFmtId="14" fontId="0" fillId="4" borderId="0" xfId="0" applyNumberFormat="1" applyFill="1" applyAlignment="1">
      <alignment/>
    </xf>
    <xf numFmtId="188" fontId="0" fillId="0" borderId="0" xfId="0" applyNumberFormat="1" applyAlignment="1">
      <alignment/>
    </xf>
    <xf numFmtId="0" fontId="0" fillId="4" borderId="0" xfId="0" applyFont="1" applyFill="1" applyAlignment="1">
      <alignment/>
    </xf>
    <xf numFmtId="0" fontId="3" fillId="0" borderId="0" xfId="0" applyFont="1" applyFill="1" applyBorder="1" applyAlignment="1">
      <alignment vertical="top" wrapText="1"/>
    </xf>
    <xf numFmtId="0" fontId="3" fillId="5" borderId="0" xfId="0" applyFont="1" applyFill="1" applyBorder="1" applyAlignment="1">
      <alignment vertical="top" wrapText="1"/>
    </xf>
    <xf numFmtId="0" fontId="3" fillId="3" borderId="0" xfId="0" applyFont="1" applyFill="1" applyBorder="1" applyAlignment="1" applyProtection="1">
      <alignment horizontal="left"/>
      <protection/>
    </xf>
    <xf numFmtId="0" fontId="3" fillId="3" borderId="0" xfId="0" applyFont="1" applyFill="1" applyBorder="1" applyAlignment="1" applyProtection="1">
      <alignment/>
      <protection/>
    </xf>
    <xf numFmtId="0" fontId="3" fillId="3" borderId="0" xfId="0" applyFont="1" applyFill="1" applyBorder="1" applyAlignment="1" applyProtection="1">
      <alignment horizontal="center"/>
      <protection/>
    </xf>
    <xf numFmtId="1" fontId="3" fillId="0" borderId="1" xfId="0" applyNumberFormat="1" applyFont="1" applyFill="1" applyBorder="1" applyAlignment="1" applyProtection="1">
      <alignment horizontal="center"/>
      <protection/>
    </xf>
    <xf numFmtId="0" fontId="0" fillId="3" borderId="0" xfId="0" applyFill="1" applyAlignment="1" applyProtection="1">
      <alignment/>
      <protection/>
    </xf>
    <xf numFmtId="0" fontId="0" fillId="3" borderId="0" xfId="0" applyFill="1" applyAlignment="1" applyProtection="1">
      <alignment horizontal="left"/>
      <protection/>
    </xf>
    <xf numFmtId="0" fontId="13" fillId="3" borderId="4" xfId="0" applyFont="1" applyFill="1" applyBorder="1" applyAlignment="1" applyProtection="1">
      <alignment horizontal="center" vertical="top" wrapText="1"/>
      <protection/>
    </xf>
    <xf numFmtId="179" fontId="13" fillId="3" borderId="4" xfId="0" applyNumberFormat="1" applyFont="1" applyFill="1" applyBorder="1" applyAlignment="1" applyProtection="1">
      <alignment horizontal="center"/>
      <protection/>
    </xf>
    <xf numFmtId="179" fontId="16" fillId="3" borderId="4" xfId="0" applyNumberFormat="1" applyFont="1" applyFill="1" applyBorder="1" applyAlignment="1" applyProtection="1">
      <alignment horizontal="center"/>
      <protection/>
    </xf>
    <xf numFmtId="2" fontId="3" fillId="0" borderId="1" xfId="0" applyNumberFormat="1" applyFont="1" applyBorder="1" applyAlignment="1" applyProtection="1">
      <alignment/>
      <protection/>
    </xf>
    <xf numFmtId="0" fontId="3" fillId="0" borderId="1" xfId="0" applyFont="1" applyBorder="1" applyAlignment="1" applyProtection="1">
      <alignment/>
      <protection/>
    </xf>
    <xf numFmtId="1" fontId="3" fillId="0" borderId="1" xfId="0" applyNumberFormat="1" applyFont="1" applyFill="1" applyBorder="1" applyAlignment="1" applyProtection="1" quotePrefix="1">
      <alignment horizontal="center"/>
      <protection/>
    </xf>
    <xf numFmtId="0" fontId="10" fillId="3" borderId="5" xfId="0" applyFont="1" applyFill="1" applyBorder="1" applyAlignment="1" applyProtection="1">
      <alignment/>
      <protection/>
    </xf>
    <xf numFmtId="0" fontId="10" fillId="3" borderId="6" xfId="0" applyFont="1" applyFill="1" applyBorder="1" applyAlignment="1" applyProtection="1">
      <alignment/>
      <protection/>
    </xf>
    <xf numFmtId="0" fontId="3" fillId="3" borderId="1" xfId="0" applyFont="1" applyFill="1" applyBorder="1" applyAlignment="1" applyProtection="1">
      <alignment horizontal="left"/>
      <protection/>
    </xf>
    <xf numFmtId="0" fontId="0" fillId="0" borderId="0" xfId="0" applyAlignment="1" applyProtection="1">
      <alignment/>
      <protection/>
    </xf>
    <xf numFmtId="0" fontId="0" fillId="0" borderId="7" xfId="0" applyBorder="1" applyAlignment="1" applyProtection="1">
      <alignment vertical="justify" textRotation="51" wrapText="1" indent="9" readingOrder="1"/>
      <protection/>
    </xf>
    <xf numFmtId="0" fontId="0" fillId="0" borderId="0" xfId="0" applyAlignment="1" applyProtection="1">
      <alignment horizontal="left"/>
      <protection/>
    </xf>
    <xf numFmtId="0" fontId="0" fillId="0" borderId="8" xfId="0" applyAlignment="1" applyProtection="1">
      <alignment vertical="justify" textRotation="51" wrapText="1" indent="9" readingOrder="1"/>
      <protection/>
    </xf>
    <xf numFmtId="0" fontId="0" fillId="0" borderId="9" xfId="0" applyBorder="1" applyAlignment="1" applyProtection="1">
      <alignment/>
      <protection/>
    </xf>
    <xf numFmtId="0" fontId="0" fillId="4" borderId="0" xfId="0" applyFill="1" applyAlignment="1" applyProtection="1">
      <alignment/>
      <protection/>
    </xf>
    <xf numFmtId="0" fontId="0" fillId="6" borderId="0" xfId="0" applyFill="1" applyAlignment="1" applyProtection="1">
      <alignment/>
      <protection/>
    </xf>
    <xf numFmtId="0" fontId="0" fillId="0" borderId="9" xfId="0" applyBorder="1" applyAlignment="1" applyProtection="1">
      <alignment horizontal="center"/>
      <protection/>
    </xf>
    <xf numFmtId="0" fontId="0" fillId="4" borderId="10" xfId="0" applyFill="1" applyBorder="1" applyAlignment="1" applyProtection="1">
      <alignment horizontal="center"/>
      <protection/>
    </xf>
    <xf numFmtId="0" fontId="0" fillId="0" borderId="0" xfId="0" applyAlignment="1" applyProtection="1">
      <alignment/>
      <protection/>
    </xf>
    <xf numFmtId="2" fontId="0" fillId="3" borderId="1" xfId="0" applyNumberFormat="1" applyFont="1" applyFill="1" applyBorder="1" applyAlignment="1" applyProtection="1">
      <alignment/>
      <protection locked="0"/>
    </xf>
    <xf numFmtId="0" fontId="0" fillId="0" borderId="0" xfId="0" applyAlignment="1" quotePrefix="1">
      <alignment/>
    </xf>
    <xf numFmtId="195" fontId="0" fillId="0" borderId="1" xfId="0" applyNumberFormat="1" applyFont="1" applyBorder="1" applyAlignment="1" applyProtection="1">
      <alignment/>
      <protection locked="0"/>
    </xf>
    <xf numFmtId="195" fontId="0" fillId="3" borderId="1" xfId="0" applyNumberFormat="1" applyFill="1" applyBorder="1" applyAlignment="1" applyProtection="1">
      <alignment/>
      <protection/>
    </xf>
    <xf numFmtId="2" fontId="3" fillId="0" borderId="1" xfId="0" applyNumberFormat="1" applyFont="1" applyBorder="1" applyAlignment="1" applyProtection="1">
      <alignment/>
      <protection locked="0"/>
    </xf>
    <xf numFmtId="2" fontId="0" fillId="0" borderId="1" xfId="0" applyNumberFormat="1" applyBorder="1" applyAlignment="1" applyProtection="1">
      <alignment/>
      <protection locked="0"/>
    </xf>
    <xf numFmtId="194" fontId="3" fillId="0" borderId="1" xfId="0" applyNumberFormat="1" applyFont="1" applyBorder="1" applyAlignment="1" applyProtection="1">
      <alignment/>
      <protection/>
    </xf>
    <xf numFmtId="1" fontId="3" fillId="0" borderId="4" xfId="0" applyNumberFormat="1" applyFont="1" applyFill="1" applyBorder="1" applyAlignment="1" applyProtection="1">
      <alignment horizontal="center"/>
      <protection/>
    </xf>
    <xf numFmtId="0" fontId="3" fillId="0" borderId="4" xfId="0" applyFont="1" applyFill="1" applyBorder="1" applyAlignment="1" applyProtection="1">
      <alignment horizontal="center"/>
      <protection/>
    </xf>
    <xf numFmtId="2" fontId="3" fillId="0" borderId="1" xfId="0" applyNumberFormat="1" applyFont="1" applyFill="1" applyBorder="1" applyAlignment="1" applyProtection="1">
      <alignment horizontal="center"/>
      <protection/>
    </xf>
    <xf numFmtId="0" fontId="3" fillId="3" borderId="1" xfId="0" applyFont="1" applyFill="1" applyBorder="1" applyAlignment="1" applyProtection="1">
      <alignment/>
      <protection/>
    </xf>
    <xf numFmtId="2" fontId="3" fillId="0" borderId="1" xfId="0" applyNumberFormat="1" applyFont="1" applyFill="1" applyBorder="1" applyAlignment="1" applyProtection="1">
      <alignment/>
      <protection locked="0"/>
    </xf>
    <xf numFmtId="2" fontId="3" fillId="0" borderId="4" xfId="0" applyNumberFormat="1" applyFont="1" applyFill="1" applyBorder="1" applyAlignment="1" applyProtection="1">
      <alignment horizontal="center"/>
      <protection locked="0"/>
    </xf>
    <xf numFmtId="1" fontId="3" fillId="0" borderId="1" xfId="0" applyNumberFormat="1" applyFont="1" applyBorder="1" applyAlignment="1" applyProtection="1">
      <alignment/>
      <protection/>
    </xf>
    <xf numFmtId="0" fontId="19" fillId="3" borderId="0" xfId="0" applyFont="1" applyFill="1" applyBorder="1" applyAlignment="1" applyProtection="1">
      <alignment/>
      <protection/>
    </xf>
    <xf numFmtId="0" fontId="4" fillId="3" borderId="0" xfId="0" applyFont="1" applyFill="1" applyBorder="1" applyAlignment="1" applyProtection="1">
      <alignment vertical="justify" wrapText="1"/>
      <protection/>
    </xf>
    <xf numFmtId="0" fontId="5" fillId="3" borderId="0" xfId="0" applyFont="1" applyFill="1" applyBorder="1" applyAlignment="1" applyProtection="1">
      <alignment horizontal="center"/>
      <protection/>
    </xf>
    <xf numFmtId="0" fontId="7" fillId="3" borderId="0" xfId="0" applyFont="1" applyFill="1" applyBorder="1" applyAlignment="1" applyProtection="1">
      <alignment/>
      <protection/>
    </xf>
    <xf numFmtId="0" fontId="3" fillId="3" borderId="0" xfId="0" applyFont="1" applyFill="1" applyBorder="1" applyAlignment="1" applyProtection="1">
      <alignment/>
      <protection/>
    </xf>
    <xf numFmtId="0" fontId="3" fillId="3" borderId="0" xfId="0" applyFont="1" applyFill="1" applyBorder="1" applyAlignment="1" applyProtection="1">
      <alignment horizontal="left" indent="1"/>
      <protection/>
    </xf>
    <xf numFmtId="0" fontId="9" fillId="3" borderId="0" xfId="0" applyFont="1" applyFill="1" applyBorder="1" applyAlignment="1" applyProtection="1">
      <alignment/>
      <protection/>
    </xf>
    <xf numFmtId="0" fontId="5" fillId="3" borderId="0" xfId="0" applyFont="1" applyFill="1" applyBorder="1" applyAlignment="1" applyProtection="1">
      <alignment/>
      <protection/>
    </xf>
    <xf numFmtId="0" fontId="0" fillId="2" borderId="0" xfId="0" applyFill="1" applyAlignment="1">
      <alignment wrapText="1"/>
    </xf>
    <xf numFmtId="0" fontId="34" fillId="3" borderId="0" xfId="0" applyFont="1" applyFill="1" applyBorder="1" applyAlignment="1" applyProtection="1">
      <alignment horizontal="center"/>
      <protection/>
    </xf>
    <xf numFmtId="1" fontId="34" fillId="3" borderId="0" xfId="0" applyNumberFormat="1" applyFont="1" applyFill="1" applyBorder="1" applyAlignment="1" applyProtection="1">
      <alignment horizontal="center"/>
      <protection/>
    </xf>
    <xf numFmtId="1" fontId="34" fillId="3" borderId="0" xfId="0" applyNumberFormat="1" applyFont="1" applyFill="1" applyBorder="1" applyAlignment="1" applyProtection="1" quotePrefix="1">
      <alignment horizontal="center"/>
      <protection/>
    </xf>
    <xf numFmtId="194" fontId="34" fillId="3" borderId="0" xfId="0" applyNumberFormat="1" applyFont="1" applyFill="1" applyBorder="1" applyAlignment="1" applyProtection="1">
      <alignment/>
      <protection/>
    </xf>
    <xf numFmtId="0" fontId="34" fillId="3" borderId="0" xfId="0" applyFont="1" applyFill="1" applyBorder="1" applyAlignment="1" applyProtection="1">
      <alignment/>
      <protection/>
    </xf>
    <xf numFmtId="0" fontId="0" fillId="0" borderId="0" xfId="0" applyAlignment="1" applyProtection="1">
      <alignment/>
      <protection locked="0"/>
    </xf>
    <xf numFmtId="0" fontId="28" fillId="3" borderId="0" xfId="0" applyFont="1" applyFill="1" applyBorder="1" applyAlignment="1" applyProtection="1">
      <alignment/>
      <protection/>
    </xf>
    <xf numFmtId="15" fontId="28" fillId="3" borderId="0" xfId="0" applyNumberFormat="1" applyFont="1" applyFill="1" applyBorder="1" applyAlignment="1" applyProtection="1">
      <alignment/>
      <protection/>
    </xf>
    <xf numFmtId="0" fontId="28" fillId="3" borderId="0" xfId="0" applyFont="1" applyFill="1" applyBorder="1" applyAlignment="1" applyProtection="1">
      <alignment horizontal="center"/>
      <protection/>
    </xf>
    <xf numFmtId="2" fontId="28" fillId="3" borderId="0" xfId="0" applyNumberFormat="1" applyFont="1" applyFill="1" applyBorder="1" applyAlignment="1" applyProtection="1">
      <alignment/>
      <protection/>
    </xf>
    <xf numFmtId="194" fontId="28" fillId="3" borderId="0" xfId="0" applyNumberFormat="1" applyFont="1" applyFill="1" applyBorder="1" applyAlignment="1" applyProtection="1">
      <alignment/>
      <protection/>
    </xf>
    <xf numFmtId="2" fontId="28" fillId="3" borderId="0" xfId="0" applyNumberFormat="1" applyFont="1" applyFill="1" applyBorder="1" applyAlignment="1" applyProtection="1">
      <alignment/>
      <protection/>
    </xf>
    <xf numFmtId="195" fontId="28" fillId="3" borderId="0" xfId="0" applyNumberFormat="1" applyFont="1" applyFill="1" applyBorder="1" applyAlignment="1" applyProtection="1">
      <alignment/>
      <protection/>
    </xf>
    <xf numFmtId="0" fontId="3" fillId="2" borderId="11" xfId="0" applyFont="1" applyFill="1" applyBorder="1" applyAlignment="1" applyProtection="1">
      <alignment horizontal="center"/>
      <protection/>
    </xf>
    <xf numFmtId="1" fontId="3" fillId="2" borderId="12" xfId="0" applyNumberFormat="1" applyFont="1" applyFill="1" applyBorder="1" applyAlignment="1" applyProtection="1">
      <alignment horizontal="center"/>
      <protection/>
    </xf>
    <xf numFmtId="1" fontId="3" fillId="2" borderId="1" xfId="0" applyNumberFormat="1" applyFont="1" applyFill="1" applyBorder="1" applyAlignment="1" applyProtection="1">
      <alignment/>
      <protection/>
    </xf>
    <xf numFmtId="1" fontId="3" fillId="2" borderId="1" xfId="0" applyNumberFormat="1" applyFont="1" applyFill="1" applyBorder="1" applyAlignment="1" applyProtection="1" quotePrefix="1">
      <alignment horizontal="center"/>
      <protection/>
    </xf>
    <xf numFmtId="0" fontId="3" fillId="2" borderId="1" xfId="0" applyFont="1" applyFill="1" applyBorder="1" applyAlignment="1" applyProtection="1">
      <alignment/>
      <protection/>
    </xf>
    <xf numFmtId="194" fontId="3" fillId="2" borderId="1" xfId="0" applyNumberFormat="1" applyFont="1" applyFill="1" applyBorder="1" applyAlignment="1" applyProtection="1">
      <alignment/>
      <protection/>
    </xf>
    <xf numFmtId="1" fontId="3" fillId="2" borderId="4" xfId="0" applyNumberFormat="1" applyFont="1" applyFill="1" applyBorder="1" applyAlignment="1" applyProtection="1">
      <alignment horizontal="center"/>
      <protection/>
    </xf>
    <xf numFmtId="0" fontId="3" fillId="2" borderId="4" xfId="0" applyFont="1" applyFill="1" applyBorder="1" applyAlignment="1" applyProtection="1">
      <alignment horizontal="center"/>
      <protection/>
    </xf>
    <xf numFmtId="0" fontId="23" fillId="2" borderId="1" xfId="0" applyFont="1" applyFill="1" applyBorder="1" applyAlignment="1" applyProtection="1">
      <alignment/>
      <protection/>
    </xf>
    <xf numFmtId="0" fontId="4" fillId="3" borderId="13" xfId="0" applyFont="1" applyFill="1" applyBorder="1" applyAlignment="1" applyProtection="1">
      <alignment/>
      <protection/>
    </xf>
    <xf numFmtId="0" fontId="0" fillId="2" borderId="1" xfId="0" applyFont="1" applyFill="1" applyBorder="1" applyAlignment="1" applyProtection="1">
      <alignment/>
      <protection/>
    </xf>
    <xf numFmtId="15" fontId="0" fillId="2" borderId="1" xfId="0" applyNumberFormat="1" applyFont="1" applyFill="1" applyBorder="1" applyAlignment="1" applyProtection="1">
      <alignment/>
      <protection/>
    </xf>
    <xf numFmtId="0" fontId="0" fillId="2" borderId="1" xfId="0" applyFill="1" applyBorder="1" applyAlignment="1" applyProtection="1">
      <alignment/>
      <protection/>
    </xf>
    <xf numFmtId="0" fontId="0" fillId="2" borderId="1" xfId="0" applyFont="1" applyFill="1" applyBorder="1" applyAlignment="1" applyProtection="1">
      <alignment horizontal="center"/>
      <protection/>
    </xf>
    <xf numFmtId="2" fontId="0" fillId="2" borderId="1" xfId="0" applyNumberFormat="1" applyFont="1" applyFill="1" applyBorder="1" applyAlignment="1" applyProtection="1">
      <alignment/>
      <protection/>
    </xf>
    <xf numFmtId="49" fontId="3" fillId="2" borderId="1" xfId="0" applyNumberFormat="1" applyFont="1" applyFill="1" applyBorder="1" applyAlignment="1" applyProtection="1">
      <alignment horizontal="center"/>
      <protection/>
    </xf>
    <xf numFmtId="0" fontId="28" fillId="3" borderId="0" xfId="0" applyFont="1" applyFill="1" applyAlignment="1" applyProtection="1">
      <alignment/>
      <protection/>
    </xf>
    <xf numFmtId="1" fontId="34" fillId="3" borderId="0" xfId="0" applyNumberFormat="1" applyFont="1" applyFill="1" applyBorder="1" applyAlignment="1" applyProtection="1">
      <alignment/>
      <protection/>
    </xf>
    <xf numFmtId="0" fontId="13" fillId="3" borderId="1" xfId="0" applyFont="1" applyFill="1" applyBorder="1" applyAlignment="1" applyProtection="1">
      <alignment vertical="top" wrapText="1"/>
      <protection/>
    </xf>
    <xf numFmtId="179" fontId="13" fillId="3" borderId="1" xfId="0" applyNumberFormat="1" applyFont="1" applyFill="1" applyBorder="1" applyAlignment="1" applyProtection="1">
      <alignment horizontal="center"/>
      <protection/>
    </xf>
    <xf numFmtId="179" fontId="0" fillId="3" borderId="1" xfId="0" applyNumberFormat="1" applyFill="1" applyBorder="1" applyAlignment="1" applyProtection="1">
      <alignment/>
      <protection/>
    </xf>
    <xf numFmtId="0" fontId="27" fillId="3" borderId="0" xfId="0" applyFont="1" applyFill="1" applyAlignment="1" applyProtection="1">
      <alignment/>
      <protection/>
    </xf>
    <xf numFmtId="0" fontId="0" fillId="3" borderId="0" xfId="0" applyFont="1" applyFill="1" applyAlignment="1" applyProtection="1">
      <alignment/>
      <protection/>
    </xf>
    <xf numFmtId="0" fontId="27" fillId="3" borderId="1" xfId="0" applyFont="1" applyFill="1" applyBorder="1" applyAlignment="1" applyProtection="1">
      <alignment/>
      <protection/>
    </xf>
    <xf numFmtId="179" fontId="27" fillId="3" borderId="1" xfId="0" applyNumberFormat="1" applyFont="1" applyFill="1" applyBorder="1" applyAlignment="1" applyProtection="1">
      <alignment horizontal="center"/>
      <protection/>
    </xf>
    <xf numFmtId="181" fontId="27" fillId="3" borderId="1" xfId="0" applyNumberFormat="1" applyFont="1" applyFill="1" applyBorder="1" applyAlignment="1" applyProtection="1">
      <alignment horizontal="center"/>
      <protection/>
    </xf>
    <xf numFmtId="1" fontId="27" fillId="3" borderId="1" xfId="0" applyNumberFormat="1" applyFont="1" applyFill="1" applyBorder="1" applyAlignment="1" applyProtection="1">
      <alignment horizontal="center"/>
      <protection/>
    </xf>
    <xf numFmtId="0" fontId="0" fillId="2" borderId="1" xfId="0" applyFont="1" applyFill="1" applyBorder="1" applyAlignment="1" applyProtection="1">
      <alignment horizontal="center"/>
      <protection locked="0"/>
    </xf>
    <xf numFmtId="0" fontId="0" fillId="2" borderId="1" xfId="0" applyFill="1" applyBorder="1" applyAlignment="1" applyProtection="1">
      <alignment/>
      <protection locked="0"/>
    </xf>
    <xf numFmtId="194" fontId="0" fillId="2" borderId="1" xfId="0" applyNumberFormat="1" applyFont="1" applyFill="1" applyBorder="1" applyAlignment="1" applyProtection="1">
      <alignment/>
      <protection locked="0"/>
    </xf>
    <xf numFmtId="2" fontId="0" fillId="2" borderId="1" xfId="0" applyNumberFormat="1" applyFont="1" applyFill="1" applyBorder="1" applyAlignment="1" applyProtection="1">
      <alignment/>
      <protection locked="0"/>
    </xf>
    <xf numFmtId="2" fontId="0" fillId="2" borderId="1" xfId="0" applyNumberFormat="1" applyFill="1" applyBorder="1" applyAlignment="1" applyProtection="1">
      <alignment/>
      <protection locked="0"/>
    </xf>
    <xf numFmtId="2" fontId="0" fillId="2" borderId="1" xfId="0" applyNumberFormat="1" applyFont="1" applyFill="1" applyBorder="1" applyAlignment="1" applyProtection="1">
      <alignment/>
      <protection locked="0"/>
    </xf>
    <xf numFmtId="195" fontId="0" fillId="2" borderId="1" xfId="0" applyNumberFormat="1" applyFont="1" applyFill="1" applyBorder="1" applyAlignment="1" applyProtection="1">
      <alignment/>
      <protection locked="0"/>
    </xf>
    <xf numFmtId="49" fontId="3" fillId="0" borderId="1" xfId="0" applyNumberFormat="1" applyFont="1" applyFill="1" applyBorder="1" applyAlignment="1" applyProtection="1">
      <alignment horizontal="center"/>
      <protection/>
    </xf>
    <xf numFmtId="1" fontId="3" fillId="2" borderId="12" xfId="0" applyNumberFormat="1" applyFont="1" applyFill="1" applyBorder="1" applyAlignment="1" applyProtection="1">
      <alignment/>
      <protection/>
    </xf>
    <xf numFmtId="1" fontId="23" fillId="2" borderId="1" xfId="0" applyNumberFormat="1" applyFont="1" applyFill="1" applyBorder="1" applyAlignment="1" applyProtection="1">
      <alignment/>
      <protection/>
    </xf>
    <xf numFmtId="1" fontId="10" fillId="3" borderId="6" xfId="0" applyNumberFormat="1" applyFont="1" applyFill="1" applyBorder="1" applyAlignment="1" applyProtection="1">
      <alignment horizontal="right"/>
      <protection/>
    </xf>
    <xf numFmtId="1" fontId="4" fillId="3" borderId="1" xfId="0" applyNumberFormat="1" applyFont="1" applyFill="1" applyBorder="1" applyAlignment="1" applyProtection="1">
      <alignment/>
      <protection/>
    </xf>
    <xf numFmtId="1" fontId="10" fillId="3" borderId="1" xfId="0" applyNumberFormat="1" applyFont="1" applyFill="1" applyBorder="1" applyAlignment="1" applyProtection="1">
      <alignment horizontal="right"/>
      <protection/>
    </xf>
    <xf numFmtId="1" fontId="3" fillId="2" borderId="1" xfId="0" applyNumberFormat="1" applyFont="1" applyFill="1" applyBorder="1" applyAlignment="1" applyProtection="1">
      <alignment horizontal="center"/>
      <protection/>
    </xf>
    <xf numFmtId="0" fontId="0" fillId="2" borderId="0" xfId="0" applyFill="1" applyAlignment="1">
      <alignment/>
    </xf>
    <xf numFmtId="49" fontId="0" fillId="0" borderId="0" xfId="0" applyNumberFormat="1" applyAlignment="1">
      <alignment/>
    </xf>
    <xf numFmtId="198" fontId="0" fillId="0" borderId="0" xfId="0" applyNumberFormat="1" applyAlignment="1">
      <alignment/>
    </xf>
    <xf numFmtId="14" fontId="0" fillId="0" borderId="0" xfId="0" applyNumberFormat="1" applyAlignment="1">
      <alignment/>
    </xf>
    <xf numFmtId="0" fontId="3" fillId="3" borderId="9" xfId="0" applyFont="1" applyFill="1" applyBorder="1" applyAlignment="1" applyProtection="1">
      <alignment horizontal="center"/>
      <protection/>
    </xf>
    <xf numFmtId="0" fontId="3" fillId="3" borderId="14" xfId="0" applyFont="1" applyFill="1" applyBorder="1" applyAlignment="1" applyProtection="1">
      <alignment horizontal="center"/>
      <protection/>
    </xf>
    <xf numFmtId="0" fontId="13" fillId="3" borderId="1" xfId="0" applyFont="1" applyFill="1" applyBorder="1" applyAlignment="1" applyProtection="1">
      <alignment horizontal="center" vertical="top" wrapText="1"/>
      <protection/>
    </xf>
    <xf numFmtId="0" fontId="13" fillId="3" borderId="1" xfId="0" applyFont="1" applyFill="1" applyBorder="1" applyAlignment="1" applyProtection="1" quotePrefix="1">
      <alignment horizontal="center" vertical="top" wrapText="1"/>
      <protection/>
    </xf>
    <xf numFmtId="0" fontId="14" fillId="3" borderId="1" xfId="0" applyFont="1" applyFill="1" applyBorder="1" applyAlignment="1" applyProtection="1">
      <alignment horizontal="center" vertical="top" wrapText="1"/>
      <protection/>
    </xf>
    <xf numFmtId="0" fontId="8" fillId="0" borderId="0" xfId="0" applyFont="1" applyAlignment="1">
      <alignment horizontal="center" vertical="top" wrapText="1"/>
    </xf>
    <xf numFmtId="0" fontId="0" fillId="0" borderId="0" xfId="0" applyAlignment="1">
      <alignment wrapText="1"/>
    </xf>
    <xf numFmtId="0" fontId="19" fillId="3" borderId="0" xfId="0" applyFont="1" applyFill="1" applyBorder="1" applyAlignment="1" applyProtection="1">
      <alignment horizontal="left"/>
      <protection/>
    </xf>
    <xf numFmtId="1" fontId="3" fillId="2" borderId="1" xfId="0" applyNumberFormat="1" applyFont="1" applyFill="1" applyBorder="1" applyAlignment="1" applyProtection="1">
      <alignment/>
      <protection locked="0"/>
    </xf>
    <xf numFmtId="0" fontId="0" fillId="3" borderId="0" xfId="0" applyFill="1" applyBorder="1" applyAlignment="1" applyProtection="1">
      <alignment/>
      <protection locked="0"/>
    </xf>
    <xf numFmtId="0" fontId="0" fillId="0" borderId="1" xfId="0" applyFont="1" applyBorder="1" applyAlignment="1" applyProtection="1">
      <alignment/>
      <protection/>
    </xf>
    <xf numFmtId="2" fontId="0" fillId="0" borderId="1" xfId="0" applyNumberFormat="1" applyFont="1" applyBorder="1" applyAlignment="1" applyProtection="1">
      <alignment/>
      <protection/>
    </xf>
    <xf numFmtId="0" fontId="14" fillId="3" borderId="1" xfId="0" applyFont="1" applyFill="1" applyBorder="1" applyAlignment="1" applyProtection="1">
      <alignment horizontal="center" vertical="top" wrapText="1"/>
      <protection locked="0"/>
    </xf>
    <xf numFmtId="1" fontId="3" fillId="0" borderId="1" xfId="0" applyNumberFormat="1" applyFont="1" applyFill="1" applyBorder="1" applyAlignment="1" applyProtection="1">
      <alignment/>
      <protection/>
    </xf>
    <xf numFmtId="1" fontId="3" fillId="3" borderId="1" xfId="0" applyNumberFormat="1" applyFont="1" applyFill="1" applyBorder="1" applyAlignment="1" applyProtection="1">
      <alignment/>
      <protection/>
    </xf>
    <xf numFmtId="0" fontId="0" fillId="0" borderId="1" xfId="0" applyFont="1" applyFill="1" applyBorder="1" applyAlignment="1" applyProtection="1">
      <alignment horizontal="center"/>
      <protection/>
    </xf>
    <xf numFmtId="0" fontId="0" fillId="0" borderId="1" xfId="0" applyBorder="1" applyAlignment="1" applyProtection="1">
      <alignment/>
      <protection/>
    </xf>
    <xf numFmtId="0" fontId="0" fillId="0" borderId="1" xfId="0" applyFont="1" applyBorder="1" applyAlignment="1" applyProtection="1">
      <alignment horizontal="center"/>
      <protection/>
    </xf>
    <xf numFmtId="2" fontId="0" fillId="0" borderId="1" xfId="0" applyNumberFormat="1" applyBorder="1" applyAlignment="1" applyProtection="1">
      <alignment/>
      <protection/>
    </xf>
    <xf numFmtId="2" fontId="0" fillId="0" borderId="1" xfId="0" applyNumberFormat="1" applyFont="1" applyFill="1" applyBorder="1" applyAlignment="1" applyProtection="1">
      <alignment/>
      <protection/>
    </xf>
    <xf numFmtId="195" fontId="0" fillId="0" borderId="1" xfId="0" applyNumberFormat="1" applyFont="1" applyBorder="1" applyAlignment="1" applyProtection="1">
      <alignment/>
      <protection/>
    </xf>
    <xf numFmtId="179" fontId="27" fillId="3" borderId="1" xfId="0" applyNumberFormat="1" applyFont="1" applyFill="1" applyBorder="1" applyAlignment="1" applyProtection="1">
      <alignment/>
      <protection/>
    </xf>
    <xf numFmtId="179" fontId="16" fillId="3" borderId="1" xfId="0" applyNumberFormat="1" applyFont="1" applyFill="1" applyBorder="1" applyAlignment="1" applyProtection="1">
      <alignment horizontal="center"/>
      <protection/>
    </xf>
    <xf numFmtId="181" fontId="27" fillId="3" borderId="1" xfId="0" applyNumberFormat="1" applyFont="1" applyFill="1" applyBorder="1" applyAlignment="1" applyProtection="1">
      <alignment/>
      <protection/>
    </xf>
    <xf numFmtId="0" fontId="19" fillId="3" borderId="0" xfId="0" applyFont="1" applyFill="1" applyBorder="1" applyAlignment="1" applyProtection="1">
      <alignment horizontal="left"/>
      <protection/>
    </xf>
    <xf numFmtId="49" fontId="3" fillId="0" borderId="10" xfId="0" applyNumberFormat="1" applyFont="1" applyFill="1" applyBorder="1" applyAlignment="1" applyProtection="1">
      <alignment horizontal="center"/>
      <protection locked="0"/>
    </xf>
    <xf numFmtId="49" fontId="3" fillId="0" borderId="13" xfId="0" applyNumberFormat="1" applyFont="1" applyFill="1" applyBorder="1" applyAlignment="1" applyProtection="1">
      <alignment horizontal="center"/>
      <protection locked="0"/>
    </xf>
    <xf numFmtId="0" fontId="33" fillId="3" borderId="0" xfId="0" applyFont="1" applyFill="1" applyBorder="1" applyAlignment="1" applyProtection="1">
      <alignment horizontal="left" vertical="top" indent="2"/>
      <protection/>
    </xf>
    <xf numFmtId="0" fontId="3" fillId="3" borderId="0" xfId="0" applyFont="1" applyFill="1" applyBorder="1" applyAlignment="1" applyProtection="1">
      <alignment horizontal="center" wrapText="1"/>
      <protection locked="0"/>
    </xf>
    <xf numFmtId="0" fontId="19" fillId="3" borderId="0" xfId="0" applyFont="1" applyFill="1" applyBorder="1" applyAlignment="1" applyProtection="1">
      <alignment horizontal="right"/>
      <protection/>
    </xf>
    <xf numFmtId="0" fontId="39" fillId="3" borderId="15" xfId="0" applyFont="1" applyFill="1" applyBorder="1" applyAlignment="1" applyProtection="1">
      <alignment horizontal="right"/>
      <protection/>
    </xf>
    <xf numFmtId="0" fontId="0" fillId="0" borderId="9" xfId="0" applyBorder="1" applyAlignment="1">
      <alignment horizontal="right"/>
    </xf>
    <xf numFmtId="0" fontId="3" fillId="3" borderId="0" xfId="0" applyFont="1" applyFill="1" applyBorder="1" applyAlignment="1" applyProtection="1">
      <alignment horizontal="center"/>
      <protection locked="0"/>
    </xf>
    <xf numFmtId="0" fontId="19" fillId="3" borderId="15" xfId="0" applyFont="1" applyFill="1" applyBorder="1" applyAlignment="1" applyProtection="1">
      <alignment horizontal="center"/>
      <protection/>
    </xf>
    <xf numFmtId="0" fontId="19" fillId="3" borderId="9" xfId="0" applyFont="1" applyFill="1" applyBorder="1" applyAlignment="1" applyProtection="1">
      <alignment horizontal="center"/>
      <protection/>
    </xf>
    <xf numFmtId="0" fontId="0" fillId="0" borderId="9" xfId="0" applyBorder="1" applyAlignment="1">
      <alignment horizontal="center"/>
    </xf>
    <xf numFmtId="0" fontId="19" fillId="3" borderId="0" xfId="0" applyFont="1" applyFill="1" applyBorder="1" applyAlignment="1" applyProtection="1">
      <alignment horizontal="left" wrapText="1" indent="1"/>
      <protection/>
    </xf>
    <xf numFmtId="0" fontId="0" fillId="0" borderId="0" xfId="0" applyBorder="1" applyAlignment="1">
      <alignment/>
    </xf>
    <xf numFmtId="0" fontId="19" fillId="3" borderId="16" xfId="0" applyFont="1" applyFill="1" applyBorder="1" applyAlignment="1" applyProtection="1">
      <alignment horizontal="center"/>
      <protection/>
    </xf>
    <xf numFmtId="0" fontId="0" fillId="0" borderId="0" xfId="0" applyBorder="1" applyAlignment="1">
      <alignment horizontal="center"/>
    </xf>
    <xf numFmtId="0" fontId="0" fillId="0" borderId="17" xfId="0" applyBorder="1" applyAlignment="1">
      <alignment horizontal="center"/>
    </xf>
    <xf numFmtId="0" fontId="3" fillId="4" borderId="1" xfId="0" applyFont="1" applyFill="1" applyBorder="1" applyAlignment="1" applyProtection="1">
      <alignment horizontal="center"/>
      <protection locked="0"/>
    </xf>
    <xf numFmtId="0" fontId="32" fillId="3" borderId="0" xfId="0" applyFont="1" applyFill="1" applyBorder="1" applyAlignment="1" applyProtection="1">
      <alignment horizontal="center"/>
      <protection/>
    </xf>
    <xf numFmtId="0" fontId="3" fillId="4" borderId="16" xfId="0" applyFont="1" applyFill="1" applyBorder="1" applyAlignment="1" applyProtection="1">
      <alignment horizontal="center"/>
      <protection/>
    </xf>
    <xf numFmtId="0" fontId="3" fillId="4" borderId="0" xfId="0" applyFont="1" applyFill="1" applyBorder="1" applyAlignment="1" applyProtection="1">
      <alignment horizontal="center"/>
      <protection/>
    </xf>
    <xf numFmtId="0" fontId="3" fillId="4" borderId="17" xfId="0" applyFont="1" applyFill="1" applyBorder="1" applyAlignment="1" applyProtection="1">
      <alignment horizontal="center"/>
      <protection/>
    </xf>
    <xf numFmtId="0" fontId="19" fillId="3" borderId="9" xfId="0" applyFont="1" applyFill="1" applyBorder="1" applyAlignment="1" applyProtection="1">
      <alignment horizontal="right" vertical="top" wrapText="1"/>
      <protection/>
    </xf>
    <xf numFmtId="0" fontId="19" fillId="3" borderId="14" xfId="0" applyFont="1" applyFill="1" applyBorder="1" applyAlignment="1" applyProtection="1">
      <alignment horizontal="right" vertical="top" wrapText="1"/>
      <protection/>
    </xf>
    <xf numFmtId="0" fontId="3" fillId="4" borderId="15" xfId="0" applyFont="1" applyFill="1" applyBorder="1" applyAlignment="1" applyProtection="1">
      <alignment horizontal="center"/>
      <protection/>
    </xf>
    <xf numFmtId="0" fontId="3" fillId="4" borderId="14" xfId="0" applyFont="1" applyFill="1" applyBorder="1" applyAlignment="1" applyProtection="1">
      <alignment horizontal="center"/>
      <protection/>
    </xf>
    <xf numFmtId="49" fontId="3" fillId="0" borderId="4" xfId="0" applyNumberFormat="1" applyFont="1" applyFill="1" applyBorder="1" applyAlignment="1" applyProtection="1">
      <alignment horizontal="center"/>
      <protection locked="0"/>
    </xf>
    <xf numFmtId="0" fontId="3" fillId="0" borderId="4" xfId="0" applyFont="1" applyFill="1" applyBorder="1" applyAlignment="1" applyProtection="1">
      <alignment/>
      <protection/>
    </xf>
    <xf numFmtId="0" fontId="3" fillId="0" borderId="10" xfId="0" applyFont="1" applyFill="1" applyBorder="1" applyAlignment="1" applyProtection="1">
      <alignment/>
      <protection/>
    </xf>
    <xf numFmtId="0" fontId="3" fillId="0" borderId="13" xfId="0" applyFont="1" applyFill="1" applyBorder="1" applyAlignment="1" applyProtection="1">
      <alignment/>
      <protection/>
    </xf>
    <xf numFmtId="0" fontId="19" fillId="3" borderId="4" xfId="0" applyFont="1" applyFill="1" applyBorder="1" applyAlignment="1" applyProtection="1">
      <alignment horizontal="left"/>
      <protection/>
    </xf>
    <xf numFmtId="0" fontId="19" fillId="3" borderId="10" xfId="0" applyFont="1" applyFill="1" applyBorder="1" applyAlignment="1" applyProtection="1">
      <alignment horizontal="left"/>
      <protection/>
    </xf>
    <xf numFmtId="0" fontId="19" fillId="3" borderId="1" xfId="0" applyFont="1" applyFill="1" applyBorder="1" applyAlignment="1" applyProtection="1">
      <alignment horizontal="left"/>
      <protection/>
    </xf>
    <xf numFmtId="0" fontId="3" fillId="4" borderId="1" xfId="0" applyFont="1" applyFill="1" applyBorder="1" applyAlignment="1" applyProtection="1">
      <alignment horizontal="center"/>
      <protection/>
    </xf>
    <xf numFmtId="0" fontId="3" fillId="0" borderId="4" xfId="0" applyFont="1" applyFill="1" applyBorder="1" applyAlignment="1" applyProtection="1">
      <alignment horizontal="left"/>
      <protection/>
    </xf>
    <xf numFmtId="0" fontId="3" fillId="0" borderId="10" xfId="0" applyFont="1" applyFill="1" applyBorder="1" applyAlignment="1" applyProtection="1">
      <alignment horizontal="left"/>
      <protection/>
    </xf>
    <xf numFmtId="0" fontId="3" fillId="0" borderId="13" xfId="0" applyFont="1" applyFill="1" applyBorder="1" applyAlignment="1" applyProtection="1">
      <alignment horizontal="left"/>
      <protection/>
    </xf>
    <xf numFmtId="179" fontId="3" fillId="0" borderId="1" xfId="0" applyNumberFormat="1" applyFont="1" applyFill="1" applyBorder="1" applyAlignment="1" applyProtection="1">
      <alignment horizontal="left"/>
      <protection/>
    </xf>
    <xf numFmtId="0" fontId="1" fillId="0" borderId="4" xfId="20" applyFont="1" applyFill="1" applyBorder="1" applyAlignment="1" applyProtection="1">
      <alignment horizontal="left"/>
      <protection/>
    </xf>
    <xf numFmtId="0" fontId="0" fillId="0" borderId="10" xfId="0" applyFill="1" applyBorder="1" applyAlignment="1" applyProtection="1">
      <alignment horizontal="left"/>
      <protection/>
    </xf>
    <xf numFmtId="0" fontId="0" fillId="0" borderId="13" xfId="0" applyFill="1" applyBorder="1" applyAlignment="1" applyProtection="1">
      <alignment horizontal="left"/>
      <protection/>
    </xf>
    <xf numFmtId="0" fontId="19" fillId="3" borderId="4" xfId="0" applyFont="1" applyFill="1" applyBorder="1" applyAlignment="1" applyProtection="1">
      <alignment horizontal="center"/>
      <protection/>
    </xf>
    <xf numFmtId="0" fontId="19" fillId="3" borderId="10" xfId="0" applyFont="1" applyFill="1" applyBorder="1" applyAlignment="1" applyProtection="1">
      <alignment horizontal="center"/>
      <protection/>
    </xf>
    <xf numFmtId="49" fontId="3" fillId="0" borderId="4" xfId="0" applyNumberFormat="1" applyFont="1" applyFill="1" applyBorder="1" applyAlignment="1" applyProtection="1">
      <alignment horizontal="left"/>
      <protection/>
    </xf>
    <xf numFmtId="49" fontId="3" fillId="0" borderId="10" xfId="0" applyNumberFormat="1" applyFont="1" applyFill="1" applyBorder="1" applyAlignment="1" applyProtection="1">
      <alignment horizontal="left"/>
      <protection/>
    </xf>
    <xf numFmtId="49" fontId="3" fillId="0" borderId="13" xfId="0" applyNumberFormat="1" applyFont="1" applyFill="1" applyBorder="1" applyAlignment="1" applyProtection="1">
      <alignment horizontal="left"/>
      <protection/>
    </xf>
    <xf numFmtId="0" fontId="19" fillId="3" borderId="4" xfId="0" applyFont="1" applyFill="1" applyBorder="1" applyAlignment="1" applyProtection="1">
      <alignment/>
      <protection/>
    </xf>
    <xf numFmtId="0" fontId="19" fillId="3" borderId="10" xfId="0" applyFont="1" applyFill="1" applyBorder="1" applyAlignment="1" applyProtection="1">
      <alignment/>
      <protection/>
    </xf>
    <xf numFmtId="0" fontId="3" fillId="3" borderId="4" xfId="0" applyFont="1" applyFill="1" applyBorder="1" applyAlignment="1" applyProtection="1">
      <alignment horizontal="center"/>
      <protection/>
    </xf>
    <xf numFmtId="0" fontId="3" fillId="3" borderId="10" xfId="0" applyFont="1" applyFill="1" applyBorder="1" applyAlignment="1" applyProtection="1">
      <alignment horizontal="center"/>
      <protection/>
    </xf>
    <xf numFmtId="0" fontId="3" fillId="3" borderId="13" xfId="0" applyFont="1" applyFill="1" applyBorder="1" applyAlignment="1" applyProtection="1">
      <alignment horizontal="center"/>
      <protection/>
    </xf>
    <xf numFmtId="0" fontId="9" fillId="3" borderId="0" xfId="0" applyFont="1" applyFill="1" applyBorder="1" applyAlignment="1" applyProtection="1">
      <alignment/>
      <protection/>
    </xf>
    <xf numFmtId="0" fontId="21" fillId="3" borderId="0" xfId="0" applyFont="1" applyFill="1" applyBorder="1" applyAlignment="1" applyProtection="1">
      <alignment horizontal="left"/>
      <protection/>
    </xf>
    <xf numFmtId="0" fontId="19" fillId="3" borderId="13" xfId="0" applyFont="1" applyFill="1" applyBorder="1" applyAlignment="1" applyProtection="1">
      <alignment/>
      <protection/>
    </xf>
    <xf numFmtId="0" fontId="3" fillId="0" borderId="4" xfId="0" applyFont="1" applyFill="1" applyBorder="1" applyAlignment="1" applyProtection="1">
      <alignment horizontal="left"/>
      <protection locked="0"/>
    </xf>
    <xf numFmtId="0" fontId="3" fillId="0" borderId="10"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4" borderId="4"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0" fontId="0" fillId="0" borderId="10" xfId="0" applyBorder="1" applyAlignment="1">
      <alignment/>
    </xf>
    <xf numFmtId="0" fontId="0" fillId="0" borderId="13" xfId="0" applyBorder="1" applyAlignment="1">
      <alignment/>
    </xf>
    <xf numFmtId="0" fontId="3" fillId="3" borderId="0" xfId="0" applyFont="1" applyFill="1" applyBorder="1" applyAlignment="1" applyProtection="1">
      <alignment horizontal="left" indent="1"/>
      <protection/>
    </xf>
    <xf numFmtId="0" fontId="20" fillId="3" borderId="0" xfId="0" applyFont="1" applyFill="1" applyBorder="1" applyAlignment="1" applyProtection="1">
      <alignment horizontal="left" vertical="justify" wrapText="1"/>
      <protection/>
    </xf>
    <xf numFmtId="0" fontId="0" fillId="0" borderId="0" xfId="0" applyAlignment="1">
      <alignment horizontal="left" vertical="justify" wrapText="1"/>
    </xf>
    <xf numFmtId="0" fontId="21" fillId="3" borderId="0" xfId="0" applyFont="1" applyFill="1" applyBorder="1" applyAlignment="1" applyProtection="1">
      <alignment horizontal="left" indent="1"/>
      <protection/>
    </xf>
    <xf numFmtId="178" fontId="3" fillId="0" borderId="4" xfId="0" applyNumberFormat="1" applyFont="1" applyFill="1" applyBorder="1" applyAlignment="1" applyProtection="1">
      <alignment horizontal="left" shrinkToFit="1"/>
      <protection/>
    </xf>
    <xf numFmtId="178" fontId="3" fillId="0" borderId="10" xfId="0" applyNumberFormat="1" applyFont="1" applyFill="1" applyBorder="1" applyAlignment="1" applyProtection="1">
      <alignment horizontal="left" shrinkToFit="1"/>
      <protection/>
    </xf>
    <xf numFmtId="178" fontId="3" fillId="0" borderId="13" xfId="0" applyNumberFormat="1" applyFont="1" applyFill="1" applyBorder="1" applyAlignment="1" applyProtection="1">
      <alignment horizontal="left" shrinkToFit="1"/>
      <protection/>
    </xf>
    <xf numFmtId="0" fontId="3" fillId="3" borderId="0" xfId="0" applyFont="1" applyFill="1" applyBorder="1" applyAlignment="1" applyProtection="1">
      <alignment horizontal="left"/>
      <protection/>
    </xf>
    <xf numFmtId="0" fontId="6" fillId="3" borderId="0" xfId="0" applyFont="1" applyFill="1" applyBorder="1" applyAlignment="1" applyProtection="1">
      <alignment horizontal="center"/>
      <protection/>
    </xf>
    <xf numFmtId="0" fontId="3" fillId="3" borderId="0" xfId="0" applyFont="1" applyFill="1" applyBorder="1" applyAlignment="1" applyProtection="1">
      <alignment/>
      <protection/>
    </xf>
    <xf numFmtId="0" fontId="2" fillId="3" borderId="0" xfId="0" applyFont="1" applyFill="1" applyBorder="1" applyAlignment="1">
      <alignment horizontal="right"/>
    </xf>
    <xf numFmtId="0" fontId="2" fillId="3" borderId="0" xfId="0" applyFont="1" applyFill="1" applyBorder="1" applyAlignment="1">
      <alignment horizontal="left"/>
    </xf>
    <xf numFmtId="0" fontId="3" fillId="3" borderId="4" xfId="0" applyFont="1" applyFill="1" applyBorder="1" applyAlignment="1" applyProtection="1">
      <alignment horizontal="left"/>
      <protection/>
    </xf>
    <xf numFmtId="0" fontId="3" fillId="3" borderId="10" xfId="0" applyFont="1" applyFill="1" applyBorder="1" applyAlignment="1" applyProtection="1">
      <alignment horizontal="left"/>
      <protection/>
    </xf>
    <xf numFmtId="0" fontId="3" fillId="3" borderId="13" xfId="0" applyFont="1" applyFill="1" applyBorder="1" applyAlignment="1" applyProtection="1">
      <alignment horizontal="left"/>
      <protection/>
    </xf>
    <xf numFmtId="0" fontId="20" fillId="3" borderId="0" xfId="0" applyFont="1" applyFill="1" applyBorder="1" applyAlignment="1" applyProtection="1">
      <alignment horizontal="center" vertical="top" wrapText="1"/>
      <protection/>
    </xf>
    <xf numFmtId="0" fontId="4" fillId="0" borderId="4" xfId="0" applyFont="1" applyFill="1" applyBorder="1" applyAlignment="1" applyProtection="1">
      <alignment horizontal="center" vertical="justify" wrapText="1"/>
      <protection/>
    </xf>
    <xf numFmtId="0" fontId="4" fillId="0" borderId="10" xfId="0" applyFont="1" applyFill="1" applyBorder="1" applyAlignment="1" applyProtection="1">
      <alignment horizontal="center" vertical="justify" wrapText="1"/>
      <protection/>
    </xf>
    <xf numFmtId="0" fontId="4" fillId="0" borderId="13" xfId="0" applyFont="1" applyFill="1" applyBorder="1" applyAlignment="1" applyProtection="1">
      <alignment horizontal="center" vertical="justify" wrapText="1"/>
      <protection/>
    </xf>
    <xf numFmtId="0" fontId="20" fillId="3" borderId="16" xfId="0" applyFont="1" applyFill="1" applyBorder="1" applyAlignment="1" applyProtection="1">
      <alignment horizontal="center" vertical="justify" wrapText="1"/>
      <protection/>
    </xf>
    <xf numFmtId="0" fontId="20" fillId="3" borderId="0" xfId="0" applyFont="1" applyFill="1" applyBorder="1" applyAlignment="1" applyProtection="1">
      <alignment horizontal="center" vertical="justify" wrapText="1"/>
      <protection/>
    </xf>
    <xf numFmtId="0" fontId="0" fillId="0" borderId="9" xfId="0"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pplyProtection="1">
      <alignment horizontal="center"/>
      <protection/>
    </xf>
    <xf numFmtId="0" fontId="26" fillId="3" borderId="0" xfId="0" applyFont="1" applyFill="1" applyAlignment="1" applyProtection="1">
      <alignment horizontal="center"/>
      <protection/>
    </xf>
    <xf numFmtId="0" fontId="27" fillId="3" borderId="0" xfId="0" applyFont="1" applyFill="1" applyAlignment="1" applyProtection="1">
      <alignment horizontal="center"/>
      <protection/>
    </xf>
    <xf numFmtId="0" fontId="4" fillId="0" borderId="0" xfId="0" applyFont="1" applyBorder="1" applyAlignment="1">
      <alignment horizontal="center"/>
    </xf>
    <xf numFmtId="0" fontId="27" fillId="0" borderId="0" xfId="0" applyFont="1" applyFill="1" applyAlignment="1">
      <alignment/>
    </xf>
    <xf numFmtId="0" fontId="35" fillId="0" borderId="0" xfId="0" applyFont="1" applyFill="1" applyAlignment="1">
      <alignment/>
    </xf>
    <xf numFmtId="0" fontId="12" fillId="0" borderId="0" xfId="0" applyFont="1" applyFill="1" applyAlignment="1">
      <alignment/>
    </xf>
    <xf numFmtId="0" fontId="36" fillId="0" borderId="0" xfId="0" applyFont="1" applyFill="1" applyAlignment="1">
      <alignment horizontal="center"/>
    </xf>
    <xf numFmtId="0" fontId="20" fillId="0" borderId="0" xfId="0" applyFont="1" applyFill="1" applyAlignment="1">
      <alignment horizontal="justify" vertical="top" wrapText="1"/>
    </xf>
    <xf numFmtId="0" fontId="37" fillId="0" borderId="0" xfId="0" applyFont="1" applyFill="1" applyAlignment="1">
      <alignment horizontal="justify" vertical="top" wrapText="1"/>
    </xf>
    <xf numFmtId="0" fontId="40" fillId="0" borderId="0" xfId="0" applyFont="1" applyFill="1" applyAlignment="1">
      <alignment wrapText="1"/>
    </xf>
    <xf numFmtId="0" fontId="38" fillId="0" borderId="0" xfId="0" applyFont="1" applyFill="1" applyAlignment="1">
      <alignment horizontal="center"/>
    </xf>
    <xf numFmtId="0" fontId="27" fillId="0" borderId="0" xfId="0" applyFont="1" applyFill="1" applyAlignment="1">
      <alignment wrapText="1"/>
    </xf>
    <xf numFmtId="0" fontId="38" fillId="0" borderId="0" xfId="0" applyFont="1" applyFill="1" applyAlignment="1">
      <alignment vertical="top"/>
    </xf>
    <xf numFmtId="0" fontId="20" fillId="0" borderId="0" xfId="0" applyFont="1" applyFill="1" applyAlignment="1">
      <alignment/>
    </xf>
    <xf numFmtId="0" fontId="20" fillId="0" borderId="0" xfId="0" applyFont="1" applyFill="1" applyAlignment="1">
      <alignment wrapText="1"/>
    </xf>
    <xf numFmtId="0" fontId="20" fillId="0" borderId="0" xfId="0" applyFont="1" applyFill="1" applyAlignment="1">
      <alignment horizontal="left" wrapText="1"/>
    </xf>
    <xf numFmtId="0" fontId="27" fillId="0" borderId="0" xfId="0" applyFont="1" applyFill="1" applyAlignment="1">
      <alignment horizontal="left" wrapText="1"/>
    </xf>
    <xf numFmtId="0" fontId="38" fillId="0" borderId="0" xfId="0" applyFont="1" applyFill="1" applyAlignment="1">
      <alignment horizontal="center" vertical="top" wrapText="1"/>
    </xf>
    <xf numFmtId="0" fontId="35" fillId="0" borderId="0" xfId="0" applyFont="1" applyFill="1" applyAlignment="1">
      <alignment horizontal="justify" vertical="top" wrapText="1"/>
    </xf>
    <xf numFmtId="0" fontId="27" fillId="0" borderId="0" xfId="0" applyFont="1" applyFill="1" applyAlignment="1">
      <alignment wrapText="1"/>
    </xf>
    <xf numFmtId="0" fontId="27" fillId="0" borderId="0" xfId="0" applyFont="1" applyFill="1" applyAlignment="1">
      <alignment horizontal="justify"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File Format for Annual Salary" xfId="21"/>
    <cellStyle name="Normal_File Format for Salary Form 24" xfId="22"/>
    <cellStyle name="Normal_File Format for Salary Form 24_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0</xdr:row>
      <xdr:rowOff>57150</xdr:rowOff>
    </xdr:from>
    <xdr:to>
      <xdr:col>31</xdr:col>
      <xdr:colOff>28575</xdr:colOff>
      <xdr:row>1</xdr:row>
      <xdr:rowOff>9525</xdr:rowOff>
    </xdr:to>
    <xdr:pic>
      <xdr:nvPicPr>
        <xdr:cNvPr id="1" name="CommandButton1"/>
        <xdr:cNvPicPr preferRelativeResize="1">
          <a:picLocks noChangeAspect="1"/>
        </xdr:cNvPicPr>
      </xdr:nvPicPr>
      <xdr:blipFill>
        <a:blip r:embed="rId1"/>
        <a:stretch>
          <a:fillRect/>
        </a:stretch>
      </xdr:blipFill>
      <xdr:spPr>
        <a:xfrm>
          <a:off x="4876800" y="57150"/>
          <a:ext cx="819150" cy="247650"/>
        </a:xfrm>
        <a:prstGeom prst="rect">
          <a:avLst/>
        </a:prstGeom>
        <a:noFill/>
        <a:ln w="9525" cmpd="sng">
          <a:noFill/>
        </a:ln>
      </xdr:spPr>
    </xdr:pic>
    <xdr:clientData/>
  </xdr:twoCellAnchor>
  <xdr:twoCellAnchor editAs="oneCell">
    <xdr:from>
      <xdr:col>31</xdr:col>
      <xdr:colOff>114300</xdr:colOff>
      <xdr:row>0</xdr:row>
      <xdr:rowOff>57150</xdr:rowOff>
    </xdr:from>
    <xdr:to>
      <xdr:col>35</xdr:col>
      <xdr:colOff>38100</xdr:colOff>
      <xdr:row>1</xdr:row>
      <xdr:rowOff>9525</xdr:rowOff>
    </xdr:to>
    <xdr:pic>
      <xdr:nvPicPr>
        <xdr:cNvPr id="2" name="CommandButton2"/>
        <xdr:cNvPicPr preferRelativeResize="1">
          <a:picLocks noChangeAspect="1"/>
        </xdr:cNvPicPr>
      </xdr:nvPicPr>
      <xdr:blipFill>
        <a:blip r:embed="rId2"/>
        <a:stretch>
          <a:fillRect/>
        </a:stretch>
      </xdr:blipFill>
      <xdr:spPr>
        <a:xfrm>
          <a:off x="5781675" y="57150"/>
          <a:ext cx="81915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0</xdr:row>
      <xdr:rowOff>38100</xdr:rowOff>
    </xdr:from>
    <xdr:to>
      <xdr:col>12</xdr:col>
      <xdr:colOff>66675</xdr:colOff>
      <xdr:row>1</xdr:row>
      <xdr:rowOff>123825</xdr:rowOff>
    </xdr:to>
    <xdr:pic>
      <xdr:nvPicPr>
        <xdr:cNvPr id="1" name="CommandButton1"/>
        <xdr:cNvPicPr preferRelativeResize="1">
          <a:picLocks noChangeAspect="1"/>
        </xdr:cNvPicPr>
      </xdr:nvPicPr>
      <xdr:blipFill>
        <a:blip r:embed="rId1"/>
        <a:stretch>
          <a:fillRect/>
        </a:stretch>
      </xdr:blipFill>
      <xdr:spPr>
        <a:xfrm>
          <a:off x="8582025" y="38100"/>
          <a:ext cx="819150" cy="247650"/>
        </a:xfrm>
        <a:prstGeom prst="rect">
          <a:avLst/>
        </a:prstGeom>
        <a:noFill/>
        <a:ln w="9525" cmpd="sng">
          <a:noFill/>
        </a:ln>
      </xdr:spPr>
    </xdr:pic>
    <xdr:clientData/>
  </xdr:twoCellAnchor>
  <xdr:twoCellAnchor editAs="oneCell">
    <xdr:from>
      <xdr:col>13</xdr:col>
      <xdr:colOff>257175</xdr:colOff>
      <xdr:row>0</xdr:row>
      <xdr:rowOff>38100</xdr:rowOff>
    </xdr:from>
    <xdr:to>
      <xdr:col>14</xdr:col>
      <xdr:colOff>314325</xdr:colOff>
      <xdr:row>1</xdr:row>
      <xdr:rowOff>123825</xdr:rowOff>
    </xdr:to>
    <xdr:pic>
      <xdr:nvPicPr>
        <xdr:cNvPr id="2" name="CommandButton2"/>
        <xdr:cNvPicPr preferRelativeResize="1">
          <a:picLocks noChangeAspect="1"/>
        </xdr:cNvPicPr>
      </xdr:nvPicPr>
      <xdr:blipFill>
        <a:blip r:embed="rId2"/>
        <a:stretch>
          <a:fillRect/>
        </a:stretch>
      </xdr:blipFill>
      <xdr:spPr>
        <a:xfrm>
          <a:off x="10334625" y="38100"/>
          <a:ext cx="819150" cy="247650"/>
        </a:xfrm>
        <a:prstGeom prst="rect">
          <a:avLst/>
        </a:prstGeom>
        <a:noFill/>
        <a:ln w="9525" cmpd="sng">
          <a:noFill/>
        </a:ln>
      </xdr:spPr>
    </xdr:pic>
    <xdr:clientData/>
  </xdr:twoCellAnchor>
  <xdr:twoCellAnchor editAs="oneCell">
    <xdr:from>
      <xdr:col>15</xdr:col>
      <xdr:colOff>390525</xdr:colOff>
      <xdr:row>0</xdr:row>
      <xdr:rowOff>38100</xdr:rowOff>
    </xdr:from>
    <xdr:to>
      <xdr:col>16</xdr:col>
      <xdr:colOff>438150</xdr:colOff>
      <xdr:row>1</xdr:row>
      <xdr:rowOff>123825</xdr:rowOff>
    </xdr:to>
    <xdr:pic>
      <xdr:nvPicPr>
        <xdr:cNvPr id="3" name="CommandButton3"/>
        <xdr:cNvPicPr preferRelativeResize="1">
          <a:picLocks noChangeAspect="1"/>
        </xdr:cNvPicPr>
      </xdr:nvPicPr>
      <xdr:blipFill>
        <a:blip r:embed="rId3"/>
        <a:stretch>
          <a:fillRect/>
        </a:stretch>
      </xdr:blipFill>
      <xdr:spPr>
        <a:xfrm>
          <a:off x="11972925" y="38100"/>
          <a:ext cx="819150" cy="247650"/>
        </a:xfrm>
        <a:prstGeom prst="rect">
          <a:avLst/>
        </a:prstGeom>
        <a:noFill/>
        <a:ln w="9525" cmpd="sng">
          <a:noFill/>
        </a:ln>
      </xdr:spPr>
    </xdr:pic>
    <xdr:clientData/>
  </xdr:twoCellAnchor>
  <xdr:twoCellAnchor editAs="oneCell">
    <xdr:from>
      <xdr:col>8</xdr:col>
      <xdr:colOff>352425</xdr:colOff>
      <xdr:row>0</xdr:row>
      <xdr:rowOff>38100</xdr:rowOff>
    </xdr:from>
    <xdr:to>
      <xdr:col>9</xdr:col>
      <xdr:colOff>352425</xdr:colOff>
      <xdr:row>1</xdr:row>
      <xdr:rowOff>123825</xdr:rowOff>
    </xdr:to>
    <xdr:pic>
      <xdr:nvPicPr>
        <xdr:cNvPr id="4" name="CommandButton4"/>
        <xdr:cNvPicPr preferRelativeResize="1">
          <a:picLocks noChangeAspect="1"/>
        </xdr:cNvPicPr>
      </xdr:nvPicPr>
      <xdr:blipFill>
        <a:blip r:embed="rId4"/>
        <a:stretch>
          <a:fillRect/>
        </a:stretch>
      </xdr:blipFill>
      <xdr:spPr>
        <a:xfrm>
          <a:off x="6429375" y="38100"/>
          <a:ext cx="81915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1</xdr:row>
      <xdr:rowOff>95250</xdr:rowOff>
    </xdr:from>
    <xdr:to>
      <xdr:col>7</xdr:col>
      <xdr:colOff>790575</xdr:colOff>
      <xdr:row>3</xdr:row>
      <xdr:rowOff>0</xdr:rowOff>
    </xdr:to>
    <xdr:pic>
      <xdr:nvPicPr>
        <xdr:cNvPr id="1" name="CommandButton1"/>
        <xdr:cNvPicPr preferRelativeResize="1">
          <a:picLocks noChangeAspect="1"/>
        </xdr:cNvPicPr>
      </xdr:nvPicPr>
      <xdr:blipFill>
        <a:blip r:embed="rId1"/>
        <a:stretch>
          <a:fillRect/>
        </a:stretch>
      </xdr:blipFill>
      <xdr:spPr>
        <a:xfrm>
          <a:off x="4857750" y="295275"/>
          <a:ext cx="733425" cy="228600"/>
        </a:xfrm>
        <a:prstGeom prst="rect">
          <a:avLst/>
        </a:prstGeom>
        <a:noFill/>
        <a:ln w="9525" cmpd="sng">
          <a:noFill/>
        </a:ln>
      </xdr:spPr>
    </xdr:pic>
    <xdr:clientData/>
  </xdr:twoCellAnchor>
  <xdr:twoCellAnchor editAs="oneCell">
    <xdr:from>
      <xdr:col>7</xdr:col>
      <xdr:colOff>819150</xdr:colOff>
      <xdr:row>1</xdr:row>
      <xdr:rowOff>85725</xdr:rowOff>
    </xdr:from>
    <xdr:to>
      <xdr:col>8</xdr:col>
      <xdr:colOff>628650</xdr:colOff>
      <xdr:row>3</xdr:row>
      <xdr:rowOff>9525</xdr:rowOff>
    </xdr:to>
    <xdr:pic>
      <xdr:nvPicPr>
        <xdr:cNvPr id="2" name="CommandButton2"/>
        <xdr:cNvPicPr preferRelativeResize="1">
          <a:picLocks noChangeAspect="1"/>
        </xdr:cNvPicPr>
      </xdr:nvPicPr>
      <xdr:blipFill>
        <a:blip r:embed="rId2"/>
        <a:stretch>
          <a:fillRect/>
        </a:stretch>
      </xdr:blipFill>
      <xdr:spPr>
        <a:xfrm>
          <a:off x="5619750" y="285750"/>
          <a:ext cx="657225" cy="247650"/>
        </a:xfrm>
        <a:prstGeom prst="rect">
          <a:avLst/>
        </a:prstGeom>
        <a:noFill/>
        <a:ln w="9525" cmpd="sng">
          <a:noFill/>
        </a:ln>
      </xdr:spPr>
    </xdr:pic>
    <xdr:clientData/>
  </xdr:twoCellAnchor>
  <xdr:twoCellAnchor editAs="oneCell">
    <xdr:from>
      <xdr:col>9</xdr:col>
      <xdr:colOff>161925</xdr:colOff>
      <xdr:row>1</xdr:row>
      <xdr:rowOff>95250</xdr:rowOff>
    </xdr:from>
    <xdr:to>
      <xdr:col>10</xdr:col>
      <xdr:colOff>76200</xdr:colOff>
      <xdr:row>3</xdr:row>
      <xdr:rowOff>9525</xdr:rowOff>
    </xdr:to>
    <xdr:pic>
      <xdr:nvPicPr>
        <xdr:cNvPr id="3" name="CommandButton3"/>
        <xdr:cNvPicPr preferRelativeResize="1">
          <a:picLocks noChangeAspect="1"/>
        </xdr:cNvPicPr>
      </xdr:nvPicPr>
      <xdr:blipFill>
        <a:blip r:embed="rId3"/>
        <a:stretch>
          <a:fillRect/>
        </a:stretch>
      </xdr:blipFill>
      <xdr:spPr>
        <a:xfrm>
          <a:off x="6638925" y="295275"/>
          <a:ext cx="657225" cy="238125"/>
        </a:xfrm>
        <a:prstGeom prst="rect">
          <a:avLst/>
        </a:prstGeom>
        <a:noFill/>
        <a:ln w="9525" cmpd="sng">
          <a:noFill/>
        </a:ln>
      </xdr:spPr>
    </xdr:pic>
    <xdr:clientData/>
  </xdr:twoCellAnchor>
  <xdr:twoCellAnchor editAs="oneCell">
    <xdr:from>
      <xdr:col>5</xdr:col>
      <xdr:colOff>419100</xdr:colOff>
      <xdr:row>1</xdr:row>
      <xdr:rowOff>95250</xdr:rowOff>
    </xdr:from>
    <xdr:to>
      <xdr:col>6</xdr:col>
      <xdr:colOff>352425</xdr:colOff>
      <xdr:row>3</xdr:row>
      <xdr:rowOff>0</xdr:rowOff>
    </xdr:to>
    <xdr:pic>
      <xdr:nvPicPr>
        <xdr:cNvPr id="4" name="CommandButton4"/>
        <xdr:cNvPicPr preferRelativeResize="1">
          <a:picLocks noChangeAspect="1"/>
        </xdr:cNvPicPr>
      </xdr:nvPicPr>
      <xdr:blipFill>
        <a:blip r:embed="rId4"/>
        <a:stretch>
          <a:fillRect/>
        </a:stretch>
      </xdr:blipFill>
      <xdr:spPr>
        <a:xfrm>
          <a:off x="3667125" y="295275"/>
          <a:ext cx="7334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7"/>
  <dimension ref="A1:C59"/>
  <sheetViews>
    <sheetView workbookViewId="0" topLeftCell="A1">
      <selection activeCell="B6" sqref="B6"/>
    </sheetView>
  </sheetViews>
  <sheetFormatPr defaultColWidth="9.140625" defaultRowHeight="12.75"/>
  <cols>
    <col min="1" max="1" width="5.28125" style="46" customWidth="1"/>
    <col min="2" max="2" width="123.8515625" style="46" customWidth="1"/>
    <col min="3" max="3" width="5.140625" style="46" customWidth="1"/>
    <col min="4" max="16384" width="9.140625" style="46" customWidth="1"/>
  </cols>
  <sheetData>
    <row r="1" spans="1:3" ht="12.75">
      <c r="A1" s="318"/>
      <c r="B1" s="318"/>
      <c r="C1" s="319"/>
    </row>
    <row r="2" spans="1:3" ht="20.25">
      <c r="A2" s="320"/>
      <c r="B2" s="321"/>
      <c r="C2" s="319"/>
    </row>
    <row r="3" spans="1:3" ht="12.75">
      <c r="A3" s="320"/>
      <c r="B3" s="318"/>
      <c r="C3" s="319"/>
    </row>
    <row r="4" spans="1:3" ht="12.75">
      <c r="A4" s="320"/>
      <c r="B4" s="322"/>
      <c r="C4" s="319"/>
    </row>
    <row r="5" spans="1:3" ht="12.75">
      <c r="A5" s="320"/>
      <c r="B5" s="323"/>
      <c r="C5" s="319"/>
    </row>
    <row r="6" spans="1:3" ht="69" customHeight="1">
      <c r="A6" s="320"/>
      <c r="B6" s="322"/>
      <c r="C6" s="319"/>
    </row>
    <row r="7" spans="1:3" ht="12.75">
      <c r="A7" s="320"/>
      <c r="B7" s="318"/>
      <c r="C7" s="319"/>
    </row>
    <row r="8" spans="1:3" ht="36.75" customHeight="1">
      <c r="A8" s="320"/>
      <c r="B8" s="324"/>
      <c r="C8" s="319"/>
    </row>
    <row r="9" spans="1:3" ht="12.75">
      <c r="A9" s="320"/>
      <c r="B9" s="318"/>
      <c r="C9" s="319"/>
    </row>
    <row r="10" spans="1:3" ht="12.75">
      <c r="A10" s="325"/>
      <c r="B10" s="326"/>
      <c r="C10" s="319"/>
    </row>
    <row r="11" spans="1:3" ht="12.75">
      <c r="A11" s="320"/>
      <c r="B11" s="318"/>
      <c r="C11" s="319"/>
    </row>
    <row r="12" spans="1:3" ht="12.75">
      <c r="A12" s="320"/>
      <c r="B12" s="318"/>
      <c r="C12" s="319"/>
    </row>
    <row r="13" spans="1:3" ht="12.75">
      <c r="A13" s="320"/>
      <c r="B13" s="318"/>
      <c r="C13" s="319"/>
    </row>
    <row r="14" spans="1:3" ht="12.75">
      <c r="A14" s="327"/>
      <c r="B14" s="318"/>
      <c r="C14" s="319"/>
    </row>
    <row r="15" spans="1:3" ht="12.75">
      <c r="A15" s="327"/>
      <c r="B15" s="318"/>
      <c r="C15" s="319"/>
    </row>
    <row r="16" spans="1:3" ht="12.75">
      <c r="A16" s="327"/>
      <c r="B16" s="318"/>
      <c r="C16" s="319"/>
    </row>
    <row r="17" spans="1:3" ht="12.75">
      <c r="A17" s="327"/>
      <c r="B17" s="326"/>
      <c r="C17" s="319"/>
    </row>
    <row r="18" spans="1:3" ht="12.75">
      <c r="A18" s="327"/>
      <c r="B18" s="326"/>
      <c r="C18" s="319"/>
    </row>
    <row r="19" spans="1:3" ht="12.75">
      <c r="A19" s="327"/>
      <c r="B19" s="328"/>
      <c r="C19" s="319"/>
    </row>
    <row r="20" spans="1:3" ht="12.75">
      <c r="A20" s="327"/>
      <c r="B20" s="326"/>
      <c r="C20" s="319"/>
    </row>
    <row r="21" spans="1:3" ht="12.75">
      <c r="A21" s="320"/>
      <c r="B21" s="326"/>
      <c r="C21" s="319"/>
    </row>
    <row r="22" spans="1:3" ht="12.75">
      <c r="A22" s="320"/>
      <c r="B22" s="326"/>
      <c r="C22" s="319"/>
    </row>
    <row r="23" spans="1:3" ht="12.75">
      <c r="A23" s="320"/>
      <c r="B23" s="326"/>
      <c r="C23" s="319"/>
    </row>
    <row r="24" spans="1:3" ht="12.75">
      <c r="A24" s="320"/>
      <c r="B24" s="326"/>
      <c r="C24" s="319"/>
    </row>
    <row r="25" spans="1:3" ht="12.75">
      <c r="A25" s="320"/>
      <c r="B25" s="329"/>
      <c r="C25" s="319"/>
    </row>
    <row r="26" spans="1:3" ht="12.75">
      <c r="A26" s="320"/>
      <c r="B26" s="329"/>
      <c r="C26" s="319"/>
    </row>
    <row r="27" spans="1:3" ht="12.75">
      <c r="A27" s="327"/>
      <c r="B27" s="326"/>
      <c r="C27" s="319"/>
    </row>
    <row r="28" spans="1:3" ht="12.75">
      <c r="A28" s="320"/>
      <c r="B28" s="330"/>
      <c r="C28" s="319"/>
    </row>
    <row r="29" spans="1:3" ht="12.75">
      <c r="A29" s="320"/>
      <c r="B29" s="331"/>
      <c r="C29" s="319"/>
    </row>
    <row r="30" spans="1:3" ht="12.75">
      <c r="A30" s="332"/>
      <c r="B30" s="331"/>
      <c r="C30" s="333"/>
    </row>
    <row r="31" spans="1:3" ht="12.75">
      <c r="A31" s="332"/>
      <c r="B31" s="329"/>
      <c r="C31" s="333"/>
    </row>
    <row r="32" spans="1:3" ht="12.75">
      <c r="A32" s="332"/>
      <c r="B32" s="334"/>
      <c r="C32" s="333"/>
    </row>
    <row r="33" spans="1:3" ht="12.75">
      <c r="A33" s="332"/>
      <c r="B33" s="330"/>
      <c r="C33" s="333"/>
    </row>
    <row r="34" spans="1:3" ht="12.75">
      <c r="A34" s="332"/>
      <c r="B34" s="326"/>
      <c r="C34" s="333"/>
    </row>
    <row r="35" spans="1:3" ht="12.75">
      <c r="A35" s="332"/>
      <c r="B35" s="329"/>
      <c r="C35" s="333"/>
    </row>
    <row r="36" spans="1:3" ht="12.75">
      <c r="A36" s="332"/>
      <c r="B36" s="326"/>
      <c r="C36" s="333"/>
    </row>
    <row r="37" spans="1:3" ht="12.75">
      <c r="A37" s="332"/>
      <c r="B37" s="330"/>
      <c r="C37" s="333"/>
    </row>
    <row r="38" spans="1:3" ht="12.75">
      <c r="A38" s="332"/>
      <c r="B38" s="326"/>
      <c r="C38" s="333"/>
    </row>
    <row r="39" spans="1:3" ht="12.75">
      <c r="A39" s="332"/>
      <c r="B39" s="329"/>
      <c r="C39" s="333"/>
    </row>
    <row r="40" spans="1:3" ht="12.75">
      <c r="A40" s="332"/>
      <c r="B40" s="331"/>
      <c r="C40" s="333"/>
    </row>
    <row r="41" spans="1:3" ht="12.75">
      <c r="A41" s="332"/>
      <c r="B41" s="326"/>
      <c r="C41" s="333"/>
    </row>
    <row r="42" spans="1:3" ht="12.75">
      <c r="A42" s="319"/>
      <c r="B42" s="329"/>
      <c r="C42" s="319"/>
    </row>
    <row r="43" spans="1:3" ht="12.75">
      <c r="A43" s="319"/>
      <c r="B43" s="335"/>
      <c r="C43" s="319"/>
    </row>
    <row r="44" spans="1:3" ht="12.75">
      <c r="A44" s="319"/>
      <c r="B44" s="335"/>
      <c r="C44" s="319"/>
    </row>
    <row r="45" spans="1:3" ht="12.75">
      <c r="A45" s="319"/>
      <c r="B45" s="335"/>
      <c r="C45" s="319"/>
    </row>
    <row r="46" spans="1:3" ht="12.75">
      <c r="A46" s="319"/>
      <c r="B46" s="322"/>
      <c r="C46" s="319"/>
    </row>
    <row r="47" spans="1:3" ht="12.75">
      <c r="A47" s="319"/>
      <c r="B47" s="335"/>
      <c r="C47" s="319"/>
    </row>
    <row r="48" spans="1:3" ht="12.75">
      <c r="A48" s="319"/>
      <c r="B48" s="335"/>
      <c r="C48" s="319"/>
    </row>
    <row r="49" spans="1:3" ht="12.75">
      <c r="A49" s="319"/>
      <c r="B49" s="322"/>
      <c r="C49" s="319"/>
    </row>
    <row r="50" spans="1:3" ht="12.75">
      <c r="A50" s="319"/>
      <c r="B50" s="335"/>
      <c r="C50" s="319"/>
    </row>
    <row r="51" spans="1:3" ht="12.75">
      <c r="A51" s="319"/>
      <c r="B51" s="335"/>
      <c r="C51" s="319"/>
    </row>
    <row r="52" spans="1:3" ht="12.75">
      <c r="A52" s="319"/>
      <c r="B52" s="322"/>
      <c r="C52" s="319"/>
    </row>
    <row r="53" spans="1:3" ht="12.75">
      <c r="A53" s="319"/>
      <c r="B53" s="335"/>
      <c r="C53" s="319"/>
    </row>
    <row r="54" spans="1:3" ht="12.75">
      <c r="A54" s="319"/>
      <c r="B54" s="335"/>
      <c r="C54" s="319"/>
    </row>
    <row r="55" spans="1:3" ht="12.75">
      <c r="A55" s="319"/>
      <c r="B55" s="335"/>
      <c r="C55" s="319"/>
    </row>
    <row r="56" spans="1:3" ht="12.75">
      <c r="A56" s="319"/>
      <c r="B56" s="335"/>
      <c r="C56" s="319"/>
    </row>
    <row r="57" spans="1:3" ht="12.75">
      <c r="A57" s="319"/>
      <c r="B57" s="335"/>
      <c r="C57" s="319"/>
    </row>
    <row r="58" spans="1:3" ht="12.75">
      <c r="A58" s="319"/>
      <c r="B58" s="335"/>
      <c r="C58" s="319"/>
    </row>
    <row r="59" spans="1:3" ht="12.75">
      <c r="A59" s="319"/>
      <c r="B59" s="319"/>
      <c r="C59" s="319"/>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U352"/>
  <sheetViews>
    <sheetView tabSelected="1" workbookViewId="0" topLeftCell="A1">
      <selection activeCell="W6" sqref="W6:AA6"/>
    </sheetView>
  </sheetViews>
  <sheetFormatPr defaultColWidth="8.8515625" defaultRowHeight="13.5" customHeight="1"/>
  <cols>
    <col min="1" max="14" width="2.7109375" style="2" customWidth="1"/>
    <col min="15" max="15" width="2.57421875" style="2" customWidth="1"/>
    <col min="16" max="30" width="2.7109375" style="2" customWidth="1"/>
    <col min="31" max="31" width="3.7109375" style="2" customWidth="1"/>
    <col min="32" max="32" width="5.28125" style="2" customWidth="1"/>
    <col min="33" max="42" width="2.7109375" style="2" customWidth="1"/>
    <col min="43" max="43" width="13.00390625" style="2" customWidth="1"/>
    <col min="44" max="247" width="2.7109375" style="2" customWidth="1"/>
    <col min="248" max="248" width="3.00390625" style="2" bestFit="1" customWidth="1"/>
    <col min="249" max="249" width="2.00390625" style="2" customWidth="1"/>
    <col min="250" max="250" width="2.7109375" style="2" customWidth="1"/>
    <col min="251" max="251" width="32.7109375" style="2" bestFit="1" customWidth="1"/>
    <col min="252" max="252" width="4.7109375" style="2" bestFit="1" customWidth="1"/>
    <col min="253" max="16384" width="2.7109375" style="2" customWidth="1"/>
  </cols>
  <sheetData>
    <row r="1" spans="1:52" ht="23.25" customHeight="1">
      <c r="A1" s="300" t="s">
        <v>0</v>
      </c>
      <c r="B1" s="300"/>
      <c r="C1" s="300"/>
      <c r="D1" s="300"/>
      <c r="E1" s="300"/>
      <c r="F1" s="300"/>
      <c r="G1" s="300"/>
      <c r="H1" s="300"/>
      <c r="I1" s="300"/>
      <c r="J1" s="300"/>
      <c r="K1" s="300"/>
      <c r="L1" s="300"/>
      <c r="M1" s="300"/>
      <c r="N1" s="300"/>
      <c r="O1" s="300"/>
      <c r="P1" s="300"/>
      <c r="Q1" s="300"/>
      <c r="R1" s="300"/>
      <c r="S1" s="300"/>
      <c r="T1" s="300"/>
      <c r="U1" s="300"/>
      <c r="V1" s="301" t="s">
        <v>403</v>
      </c>
      <c r="W1" s="301"/>
      <c r="X1" s="301"/>
      <c r="Y1" s="301"/>
      <c r="Z1" s="301"/>
      <c r="AA1" s="301"/>
      <c r="AB1" s="301"/>
      <c r="AC1" s="301"/>
      <c r="AD1" s="301"/>
      <c r="AE1" s="301"/>
      <c r="AF1" s="301"/>
      <c r="AG1" s="301"/>
      <c r="AH1" s="301"/>
      <c r="AI1" s="301"/>
      <c r="AJ1" s="301"/>
      <c r="AK1" s="301"/>
      <c r="AL1" s="301"/>
      <c r="AM1" s="301"/>
      <c r="AN1" s="301"/>
      <c r="AO1" s="301"/>
      <c r="AP1" s="301"/>
      <c r="AQ1" s="301"/>
      <c r="AR1" s="1"/>
      <c r="AS1" s="1"/>
      <c r="AT1" s="1"/>
      <c r="AU1" s="1"/>
      <c r="AV1" s="1"/>
      <c r="AW1" s="1"/>
      <c r="AX1" s="1"/>
      <c r="AY1" s="1"/>
      <c r="AZ1" s="1"/>
    </row>
    <row r="2" spans="1:43" ht="13.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row>
    <row r="3" spans="1:52" ht="13.5" customHeight="1">
      <c r="A3" s="247" t="s">
        <v>555</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2"/>
      <c r="AR3" s="23"/>
      <c r="AS3" s="23"/>
      <c r="AT3" s="23"/>
      <c r="AU3" s="23"/>
      <c r="AV3" s="23"/>
      <c r="AW3" s="23"/>
      <c r="AX3" s="23"/>
      <c r="AY3" s="23"/>
      <c r="AZ3" s="23"/>
    </row>
    <row r="4" spans="1:43" ht="13.5" customHeight="1">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38"/>
      <c r="AK4" s="100"/>
      <c r="AL4" s="100"/>
      <c r="AM4" s="100"/>
      <c r="AN4" s="100"/>
      <c r="AO4" s="100"/>
      <c r="AP4" s="100"/>
      <c r="AQ4" s="21"/>
    </row>
    <row r="5" spans="1:56" ht="12.75" customHeight="1">
      <c r="A5" s="291" t="s">
        <v>570</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2"/>
      <c r="AQ5" s="292"/>
      <c r="AR5" s="3"/>
      <c r="AS5" s="3"/>
      <c r="AT5" s="3"/>
      <c r="AU5" s="3"/>
      <c r="AV5" s="3"/>
      <c r="AW5" s="3"/>
      <c r="AX5" s="3"/>
      <c r="AY5" s="3"/>
      <c r="AZ5" s="3"/>
      <c r="BA5" s="3"/>
      <c r="BB5" s="3"/>
      <c r="BC5" s="3"/>
      <c r="BD5" s="3"/>
    </row>
    <row r="6" spans="1:56" ht="15" customHeight="1">
      <c r="A6" s="139"/>
      <c r="B6" s="139"/>
      <c r="C6" s="139"/>
      <c r="D6" s="139"/>
      <c r="E6" s="139"/>
      <c r="F6" s="139"/>
      <c r="G6" s="139"/>
      <c r="H6" s="139"/>
      <c r="I6" s="139"/>
      <c r="J6" s="139"/>
      <c r="K6" s="139"/>
      <c r="L6" s="305" t="s">
        <v>1</v>
      </c>
      <c r="M6" s="305"/>
      <c r="N6" s="305"/>
      <c r="O6" s="305"/>
      <c r="P6" s="305"/>
      <c r="Q6" s="305"/>
      <c r="R6" s="305"/>
      <c r="S6" s="305"/>
      <c r="T6" s="305"/>
      <c r="U6" s="305"/>
      <c r="V6" s="305"/>
      <c r="W6" s="306"/>
      <c r="X6" s="307"/>
      <c r="Y6" s="307"/>
      <c r="Z6" s="307"/>
      <c r="AA6" s="308"/>
      <c r="AB6" s="139"/>
      <c r="AC6" s="306"/>
      <c r="AD6" s="307"/>
      <c r="AE6" s="308"/>
      <c r="AF6" s="309" t="s">
        <v>3</v>
      </c>
      <c r="AG6" s="310"/>
      <c r="AH6" s="139"/>
      <c r="AI6" s="139"/>
      <c r="AJ6" s="139"/>
      <c r="AK6" s="139"/>
      <c r="AL6" s="139"/>
      <c r="AM6" s="139"/>
      <c r="AN6" s="139"/>
      <c r="AO6" s="139"/>
      <c r="AP6" s="139"/>
      <c r="AQ6" s="24"/>
      <c r="AR6" s="3"/>
      <c r="AS6" s="3"/>
      <c r="AT6" s="3"/>
      <c r="AU6" s="3"/>
      <c r="AV6" s="3"/>
      <c r="AW6" s="3"/>
      <c r="AX6" s="3"/>
      <c r="AY6" s="3"/>
      <c r="AZ6" s="3"/>
      <c r="BA6" s="3"/>
      <c r="BB6" s="3"/>
      <c r="BC6" s="3"/>
      <c r="BD6" s="3"/>
    </row>
    <row r="7" spans="1:43" ht="13.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21"/>
    </row>
    <row r="8" spans="1:43" ht="13.5" customHeight="1">
      <c r="A8" s="140">
        <v>1</v>
      </c>
      <c r="B8" s="229" t="s">
        <v>4</v>
      </c>
      <c r="C8" s="229"/>
      <c r="D8" s="229"/>
      <c r="E8" s="229"/>
      <c r="F8" s="229"/>
      <c r="G8" s="229"/>
      <c r="H8" s="229"/>
      <c r="I8" s="229"/>
      <c r="J8" s="229"/>
      <c r="K8" s="229"/>
      <c r="L8" s="229"/>
      <c r="M8" s="294"/>
      <c r="N8" s="295"/>
      <c r="O8" s="295"/>
      <c r="P8" s="295"/>
      <c r="Q8" s="295"/>
      <c r="R8" s="295"/>
      <c r="S8" s="295"/>
      <c r="T8" s="295"/>
      <c r="U8" s="295"/>
      <c r="V8" s="296"/>
      <c r="W8" s="99"/>
      <c r="X8" s="229" t="s">
        <v>5</v>
      </c>
      <c r="Y8" s="229"/>
      <c r="Z8" s="229"/>
      <c r="AA8" s="229"/>
      <c r="AB8" s="229"/>
      <c r="AC8" s="229"/>
      <c r="AD8" s="229"/>
      <c r="AE8" s="229"/>
      <c r="AF8" s="229"/>
      <c r="AG8" s="263"/>
      <c r="AH8" s="264"/>
      <c r="AI8" s="264"/>
      <c r="AJ8" s="264"/>
      <c r="AK8" s="264"/>
      <c r="AL8" s="264"/>
      <c r="AM8" s="264"/>
      <c r="AN8" s="264"/>
      <c r="AO8" s="265"/>
      <c r="AP8" s="100"/>
      <c r="AQ8" s="21"/>
    </row>
    <row r="9" spans="1:43" ht="13.5" customHeight="1">
      <c r="A9" s="101"/>
      <c r="B9" s="232" t="s">
        <v>589</v>
      </c>
      <c r="C9" s="232"/>
      <c r="D9" s="232"/>
      <c r="E9" s="232"/>
      <c r="F9" s="232"/>
      <c r="G9" s="232"/>
      <c r="H9" s="232"/>
      <c r="I9" s="232"/>
      <c r="J9" s="232"/>
      <c r="K9" s="232"/>
      <c r="L9" s="232"/>
      <c r="M9" s="256"/>
      <c r="N9" s="257"/>
      <c r="O9" s="257"/>
      <c r="P9" s="257"/>
      <c r="Q9" s="257"/>
      <c r="R9" s="257"/>
      <c r="S9" s="257"/>
      <c r="T9" s="257"/>
      <c r="U9" s="257"/>
      <c r="V9" s="258"/>
      <c r="W9" s="99"/>
      <c r="X9" s="297"/>
      <c r="Y9" s="297"/>
      <c r="Z9" s="297"/>
      <c r="AA9" s="297"/>
      <c r="AB9" s="297"/>
      <c r="AC9" s="297"/>
      <c r="AD9" s="297"/>
      <c r="AE9" s="297"/>
      <c r="AF9" s="297"/>
      <c r="AG9" s="100"/>
      <c r="AH9" s="100"/>
      <c r="AI9" s="100"/>
      <c r="AJ9" s="100"/>
      <c r="AK9" s="141"/>
      <c r="AL9" s="100"/>
      <c r="AM9" s="100"/>
      <c r="AN9" s="100"/>
      <c r="AO9" s="100"/>
      <c r="AP9" s="100"/>
      <c r="AQ9" s="21"/>
    </row>
    <row r="10" spans="1:43" ht="13.5" customHeight="1">
      <c r="A10" s="101"/>
      <c r="B10" s="229" t="s">
        <v>6</v>
      </c>
      <c r="C10" s="229"/>
      <c r="D10" s="229"/>
      <c r="E10" s="229"/>
      <c r="F10" s="229"/>
      <c r="G10" s="229"/>
      <c r="H10" s="229"/>
      <c r="I10" s="229"/>
      <c r="J10" s="229"/>
      <c r="K10" s="229"/>
      <c r="L10" s="229"/>
      <c r="M10" s="263"/>
      <c r="N10" s="264"/>
      <c r="O10" s="264"/>
      <c r="P10" s="264"/>
      <c r="Q10" s="264"/>
      <c r="R10" s="264"/>
      <c r="S10" s="264"/>
      <c r="T10" s="264"/>
      <c r="U10" s="264"/>
      <c r="V10" s="265"/>
      <c r="W10" s="99"/>
      <c r="X10" s="229" t="s">
        <v>7</v>
      </c>
      <c r="Y10" s="229"/>
      <c r="Z10" s="229"/>
      <c r="AA10" s="229"/>
      <c r="AB10" s="229"/>
      <c r="AC10" s="229"/>
      <c r="AD10" s="229"/>
      <c r="AE10" s="229"/>
      <c r="AF10" s="229"/>
      <c r="AG10" s="302">
        <f>IF(AG8="","",VLOOKUP(AG8,$IQ$62:$IR$68,2))</f>
      </c>
      <c r="AH10" s="303"/>
      <c r="AI10" s="303"/>
      <c r="AJ10" s="303"/>
      <c r="AK10" s="303"/>
      <c r="AL10" s="303"/>
      <c r="AM10" s="303"/>
      <c r="AN10" s="303"/>
      <c r="AO10" s="304"/>
      <c r="AP10" s="100"/>
      <c r="AQ10" s="21"/>
    </row>
    <row r="11" spans="1:43" ht="13.5" customHeight="1">
      <c r="A11" s="101"/>
      <c r="B11" s="298"/>
      <c r="C11" s="298"/>
      <c r="D11" s="298"/>
      <c r="E11" s="298"/>
      <c r="F11" s="298"/>
      <c r="G11" s="298"/>
      <c r="H11" s="298"/>
      <c r="I11" s="298"/>
      <c r="J11" s="298"/>
      <c r="K11" s="298"/>
      <c r="L11" s="298"/>
      <c r="M11" s="100"/>
      <c r="N11" s="100"/>
      <c r="O11" s="100"/>
      <c r="P11" s="100"/>
      <c r="Q11" s="100"/>
      <c r="R11" s="100"/>
      <c r="S11" s="100"/>
      <c r="T11" s="100"/>
      <c r="U11" s="100"/>
      <c r="V11" s="100"/>
      <c r="W11" s="100"/>
      <c r="X11" s="299"/>
      <c r="Y11" s="299"/>
      <c r="Z11" s="299"/>
      <c r="AA11" s="299"/>
      <c r="AB11" s="299"/>
      <c r="AC11" s="299"/>
      <c r="AD11" s="299"/>
      <c r="AE11" s="299"/>
      <c r="AF11" s="299"/>
      <c r="AG11" s="100"/>
      <c r="AH11" s="100"/>
      <c r="AI11" s="100"/>
      <c r="AJ11" s="100"/>
      <c r="AK11" s="100"/>
      <c r="AL11" s="100"/>
      <c r="AM11" s="100"/>
      <c r="AN11" s="100"/>
      <c r="AO11" s="100"/>
      <c r="AP11" s="100"/>
      <c r="AQ11" s="21"/>
    </row>
    <row r="12" spans="1:43" ht="13.5" customHeight="1">
      <c r="A12" s="101"/>
      <c r="B12" s="229" t="s">
        <v>9</v>
      </c>
      <c r="C12" s="229"/>
      <c r="D12" s="229"/>
      <c r="E12" s="229"/>
      <c r="F12" s="229"/>
      <c r="G12" s="229"/>
      <c r="H12" s="229"/>
      <c r="I12" s="229"/>
      <c r="J12" s="229"/>
      <c r="K12" s="229"/>
      <c r="L12" s="229"/>
      <c r="M12" s="283"/>
      <c r="N12" s="284"/>
      <c r="O12" s="285"/>
      <c r="P12" s="142"/>
      <c r="Q12" s="142"/>
      <c r="R12" s="142"/>
      <c r="S12" s="142"/>
      <c r="T12" s="142"/>
      <c r="U12" s="100"/>
      <c r="V12" s="100"/>
      <c r="W12" s="100"/>
      <c r="X12" s="229" t="s">
        <v>587</v>
      </c>
      <c r="Y12" s="229"/>
      <c r="Z12" s="229"/>
      <c r="AA12" s="229"/>
      <c r="AB12" s="229"/>
      <c r="AC12" s="229"/>
      <c r="AD12" s="229"/>
      <c r="AE12" s="229"/>
      <c r="AF12" s="229"/>
      <c r="AG12" s="255" t="s">
        <v>462</v>
      </c>
      <c r="AH12" s="230"/>
      <c r="AI12" s="230"/>
      <c r="AJ12" s="230"/>
      <c r="AK12" s="230"/>
      <c r="AL12" s="230"/>
      <c r="AM12" s="230"/>
      <c r="AN12" s="230"/>
      <c r="AO12" s="231"/>
      <c r="AP12" s="100"/>
      <c r="AQ12" s="21"/>
    </row>
    <row r="13" spans="1:43" ht="13.5" customHeight="1">
      <c r="A13" s="101"/>
      <c r="B13" s="293" t="s">
        <v>10</v>
      </c>
      <c r="C13" s="293"/>
      <c r="D13" s="293"/>
      <c r="E13" s="293"/>
      <c r="F13" s="293"/>
      <c r="G13" s="293"/>
      <c r="H13" s="293"/>
      <c r="I13" s="293"/>
      <c r="J13" s="293"/>
      <c r="K13" s="293"/>
      <c r="L13" s="293"/>
      <c r="M13" s="100"/>
      <c r="N13" s="100"/>
      <c r="O13" s="100"/>
      <c r="P13" s="100"/>
      <c r="Q13" s="100"/>
      <c r="R13" s="100"/>
      <c r="S13" s="100"/>
      <c r="T13" s="100"/>
      <c r="U13" s="100"/>
      <c r="V13" s="100"/>
      <c r="W13" s="100"/>
      <c r="X13" s="229" t="s">
        <v>588</v>
      </c>
      <c r="Y13" s="229"/>
      <c r="Z13" s="229"/>
      <c r="AA13" s="229"/>
      <c r="AB13" s="229"/>
      <c r="AC13" s="229"/>
      <c r="AD13" s="229"/>
      <c r="AE13" s="229"/>
      <c r="AF13" s="229"/>
      <c r="AG13" s="255" t="s">
        <v>462</v>
      </c>
      <c r="AH13" s="230"/>
      <c r="AI13" s="230"/>
      <c r="AJ13" s="230"/>
      <c r="AK13" s="230"/>
      <c r="AL13" s="230"/>
      <c r="AM13" s="230"/>
      <c r="AN13" s="230"/>
      <c r="AO13" s="231"/>
      <c r="AP13" s="100"/>
      <c r="AQ13" s="21"/>
    </row>
    <row r="14" spans="1:43" ht="13.5" customHeight="1">
      <c r="A14" s="101"/>
      <c r="B14" s="212" t="s">
        <v>600</v>
      </c>
      <c r="C14" s="100"/>
      <c r="D14" s="100"/>
      <c r="E14" s="100"/>
      <c r="F14" s="100"/>
      <c r="G14" s="100"/>
      <c r="H14" s="100"/>
      <c r="I14" s="100"/>
      <c r="J14" s="100"/>
      <c r="K14" s="100"/>
      <c r="L14" s="100"/>
      <c r="M14" s="286"/>
      <c r="N14" s="287"/>
      <c r="O14" s="287"/>
      <c r="P14" s="288"/>
      <c r="Q14" s="288"/>
      <c r="R14" s="289"/>
      <c r="S14" s="100"/>
      <c r="T14" s="100"/>
      <c r="U14" s="100"/>
      <c r="V14" s="100"/>
      <c r="W14" s="100"/>
      <c r="X14" s="290"/>
      <c r="Y14" s="290"/>
      <c r="Z14" s="290"/>
      <c r="AA14" s="290"/>
      <c r="AB14" s="290"/>
      <c r="AC14" s="290"/>
      <c r="AD14" s="290"/>
      <c r="AE14" s="290"/>
      <c r="AF14" s="290"/>
      <c r="AG14" s="100"/>
      <c r="AH14" s="100"/>
      <c r="AI14" s="100"/>
      <c r="AJ14" s="100"/>
      <c r="AK14" s="100"/>
      <c r="AL14" s="100"/>
      <c r="AM14" s="100"/>
      <c r="AN14" s="100"/>
      <c r="AO14" s="100"/>
      <c r="AP14" s="100"/>
      <c r="AQ14" s="21"/>
    </row>
    <row r="15" spans="1:43" ht="13.5" customHeight="1">
      <c r="A15" s="140"/>
      <c r="B15" s="281" t="s">
        <v>601</v>
      </c>
      <c r="C15" s="281"/>
      <c r="D15" s="281"/>
      <c r="E15" s="281"/>
      <c r="F15" s="281"/>
      <c r="G15" s="281"/>
      <c r="H15" s="281"/>
      <c r="I15" s="281"/>
      <c r="J15" s="281"/>
      <c r="K15" s="281"/>
      <c r="L15" s="281"/>
      <c r="M15" s="281"/>
      <c r="N15" s="281"/>
      <c r="O15" s="281"/>
      <c r="P15" s="281"/>
      <c r="Q15" s="281"/>
      <c r="R15" s="281"/>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21"/>
    </row>
    <row r="16" spans="1:43" ht="13.5" customHeight="1">
      <c r="A16" s="140">
        <v>2</v>
      </c>
      <c r="B16" s="280" t="s">
        <v>11</v>
      </c>
      <c r="C16" s="280"/>
      <c r="D16" s="280"/>
      <c r="E16" s="280"/>
      <c r="F16" s="280"/>
      <c r="G16" s="280"/>
      <c r="H16" s="280"/>
      <c r="I16" s="280"/>
      <c r="J16" s="280"/>
      <c r="K16" s="280"/>
      <c r="L16" s="28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21"/>
    </row>
    <row r="17" spans="1:255" ht="13.5" customHeight="1">
      <c r="A17" s="101"/>
      <c r="B17" s="275" t="s">
        <v>12</v>
      </c>
      <c r="C17" s="276"/>
      <c r="D17" s="276"/>
      <c r="E17" s="276"/>
      <c r="F17" s="276"/>
      <c r="G17" s="276"/>
      <c r="H17" s="276"/>
      <c r="I17" s="276"/>
      <c r="J17" s="276"/>
      <c r="K17" s="276"/>
      <c r="L17" s="282"/>
      <c r="M17" s="263"/>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5"/>
      <c r="AP17" s="142"/>
      <c r="AQ17" s="26"/>
      <c r="AR17" s="5"/>
      <c r="AS17" s="5"/>
      <c r="AT17" s="5"/>
      <c r="AU17" s="5"/>
      <c r="AV17" s="5"/>
      <c r="AW17" s="5"/>
      <c r="AX17" s="5"/>
      <c r="IS17" s="28"/>
      <c r="IT17" s="28"/>
      <c r="IU17" s="28"/>
    </row>
    <row r="18" spans="1:255" ht="13.5" customHeight="1">
      <c r="A18" s="101"/>
      <c r="B18" s="275" t="s">
        <v>406</v>
      </c>
      <c r="C18" s="276"/>
      <c r="D18" s="276"/>
      <c r="E18" s="276"/>
      <c r="F18" s="276"/>
      <c r="G18" s="276"/>
      <c r="H18" s="276"/>
      <c r="I18" s="276"/>
      <c r="J18" s="276"/>
      <c r="K18" s="276"/>
      <c r="L18" s="276"/>
      <c r="M18" s="100"/>
      <c r="N18" s="100"/>
      <c r="O18" s="100"/>
      <c r="P18" s="100"/>
      <c r="Q18" s="100"/>
      <c r="R18" s="100"/>
      <c r="S18" s="100"/>
      <c r="T18" s="100"/>
      <c r="U18" s="100"/>
      <c r="V18" s="263"/>
      <c r="W18" s="264"/>
      <c r="X18" s="264"/>
      <c r="Y18" s="264"/>
      <c r="Z18" s="264"/>
      <c r="AA18" s="264"/>
      <c r="AB18" s="264"/>
      <c r="AC18" s="264"/>
      <c r="AD18" s="264"/>
      <c r="AE18" s="264"/>
      <c r="AF18" s="265"/>
      <c r="AG18" s="100"/>
      <c r="AH18" s="100"/>
      <c r="AI18" s="100"/>
      <c r="AJ18" s="100"/>
      <c r="AK18" s="100"/>
      <c r="AL18" s="100"/>
      <c r="AM18" s="100"/>
      <c r="AN18" s="100"/>
      <c r="AO18" s="100"/>
      <c r="AP18" s="100"/>
      <c r="AQ18" s="21"/>
      <c r="IS18" s="28"/>
      <c r="IT18" s="28"/>
      <c r="IU18" s="28"/>
    </row>
    <row r="19" spans="1:255" ht="13.5" customHeight="1">
      <c r="A19" s="101"/>
      <c r="B19" s="259" t="s">
        <v>14</v>
      </c>
      <c r="C19" s="260"/>
      <c r="D19" s="260"/>
      <c r="E19" s="260"/>
      <c r="F19" s="260"/>
      <c r="G19" s="260"/>
      <c r="H19" s="260"/>
      <c r="I19" s="260"/>
      <c r="J19" s="260"/>
      <c r="K19" s="260"/>
      <c r="L19" s="260"/>
      <c r="M19" s="263"/>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5"/>
      <c r="AP19" s="142"/>
      <c r="AQ19" s="26"/>
      <c r="AR19" s="5"/>
      <c r="AS19" s="5"/>
      <c r="AT19" s="5"/>
      <c r="AU19" s="5"/>
      <c r="AV19" s="5"/>
      <c r="AW19" s="5"/>
      <c r="AX19" s="5"/>
      <c r="IS19" s="28"/>
      <c r="IT19" s="28"/>
      <c r="IU19" s="28"/>
    </row>
    <row r="20" spans="1:255" ht="13.5" customHeight="1">
      <c r="A20" s="101"/>
      <c r="B20" s="259" t="s">
        <v>15</v>
      </c>
      <c r="C20" s="260"/>
      <c r="D20" s="260"/>
      <c r="E20" s="260"/>
      <c r="F20" s="260"/>
      <c r="G20" s="260"/>
      <c r="H20" s="260"/>
      <c r="I20" s="260"/>
      <c r="J20" s="260"/>
      <c r="K20" s="260"/>
      <c r="L20" s="260"/>
      <c r="M20" s="277"/>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9"/>
      <c r="AP20" s="142"/>
      <c r="AQ20" s="26"/>
      <c r="AR20" s="5"/>
      <c r="AS20" s="5"/>
      <c r="AT20" s="5"/>
      <c r="AU20" s="5"/>
      <c r="AV20" s="5"/>
      <c r="AW20" s="5"/>
      <c r="AX20" s="5"/>
      <c r="IS20" s="28"/>
      <c r="IT20" s="28"/>
      <c r="IU20" s="28"/>
    </row>
    <row r="21" spans="1:255" ht="13.5" customHeight="1">
      <c r="A21" s="101"/>
      <c r="B21" s="259" t="s">
        <v>16</v>
      </c>
      <c r="C21" s="260"/>
      <c r="D21" s="260"/>
      <c r="E21" s="260"/>
      <c r="F21" s="260"/>
      <c r="G21" s="260"/>
      <c r="H21" s="260"/>
      <c r="I21" s="260"/>
      <c r="J21" s="260"/>
      <c r="K21" s="260"/>
      <c r="L21" s="260"/>
      <c r="M21" s="263"/>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5"/>
      <c r="AP21" s="142"/>
      <c r="AQ21" s="26"/>
      <c r="AR21" s="5"/>
      <c r="AS21" s="5"/>
      <c r="AT21" s="5"/>
      <c r="AU21" s="5"/>
      <c r="AV21" s="5"/>
      <c r="AW21" s="5"/>
      <c r="AX21" s="5"/>
      <c r="IS21" s="28"/>
      <c r="IT21" s="28"/>
      <c r="IU21" s="28"/>
    </row>
    <row r="22" spans="1:255" ht="13.5" customHeight="1">
      <c r="A22" s="101"/>
      <c r="B22" s="270" t="s">
        <v>17</v>
      </c>
      <c r="C22" s="271"/>
      <c r="D22" s="271"/>
      <c r="E22" s="271"/>
      <c r="F22" s="271"/>
      <c r="G22" s="271"/>
      <c r="H22" s="271"/>
      <c r="I22" s="271"/>
      <c r="J22" s="271"/>
      <c r="K22" s="271"/>
      <c r="L22" s="271"/>
      <c r="M22" s="263"/>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5"/>
      <c r="AP22" s="142"/>
      <c r="AQ22" s="26"/>
      <c r="AR22" s="5"/>
      <c r="AS22" s="5"/>
      <c r="AT22" s="5"/>
      <c r="AU22" s="5"/>
      <c r="AV22" s="5"/>
      <c r="AW22" s="5"/>
      <c r="AX22" s="5"/>
      <c r="IS22" s="28"/>
      <c r="IT22" s="28"/>
      <c r="IU22" s="28"/>
    </row>
    <row r="23" spans="1:255" ht="13.5" customHeight="1">
      <c r="A23" s="101"/>
      <c r="B23" s="259" t="s">
        <v>18</v>
      </c>
      <c r="C23" s="260"/>
      <c r="D23" s="260"/>
      <c r="E23" s="260"/>
      <c r="F23" s="260"/>
      <c r="G23" s="260"/>
      <c r="H23" s="260"/>
      <c r="I23" s="260"/>
      <c r="J23" s="260"/>
      <c r="K23" s="260"/>
      <c r="L23" s="260"/>
      <c r="M23" s="263"/>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5"/>
      <c r="AP23" s="142"/>
      <c r="AQ23" s="26"/>
      <c r="AR23" s="5"/>
      <c r="AS23" s="5"/>
      <c r="AT23" s="5"/>
      <c r="AU23" s="5"/>
      <c r="AV23" s="5"/>
      <c r="AW23" s="5"/>
      <c r="AX23" s="5"/>
      <c r="IS23" s="28"/>
      <c r="IT23" s="28"/>
      <c r="IU23" s="28"/>
    </row>
    <row r="24" spans="1:255" ht="13.5" customHeight="1">
      <c r="A24" s="101"/>
      <c r="B24" s="259" t="s">
        <v>19</v>
      </c>
      <c r="C24" s="260"/>
      <c r="D24" s="260"/>
      <c r="E24" s="260"/>
      <c r="F24" s="260"/>
      <c r="G24" s="260"/>
      <c r="H24" s="260"/>
      <c r="I24" s="260"/>
      <c r="J24" s="260"/>
      <c r="K24" s="260"/>
      <c r="L24" s="260"/>
      <c r="M24" s="263"/>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5"/>
      <c r="AP24" s="142"/>
      <c r="AQ24" s="26"/>
      <c r="AR24" s="5"/>
      <c r="AS24" s="5"/>
      <c r="AT24" s="5"/>
      <c r="AU24" s="5"/>
      <c r="AV24" s="5"/>
      <c r="AW24" s="5"/>
      <c r="AX24" s="5"/>
      <c r="IS24" s="28"/>
      <c r="IT24" s="28"/>
      <c r="IU24" s="28"/>
    </row>
    <row r="25" spans="1:255" ht="13.5" customHeight="1">
      <c r="A25" s="101"/>
      <c r="B25" s="259" t="s">
        <v>20</v>
      </c>
      <c r="C25" s="260"/>
      <c r="D25" s="260"/>
      <c r="E25" s="260"/>
      <c r="F25" s="260"/>
      <c r="G25" s="260"/>
      <c r="H25" s="260"/>
      <c r="I25" s="260"/>
      <c r="J25" s="260"/>
      <c r="K25" s="260"/>
      <c r="L25" s="260"/>
      <c r="M25" s="263"/>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5"/>
      <c r="AP25" s="142"/>
      <c r="AQ25" s="26"/>
      <c r="AR25" s="5"/>
      <c r="AS25" s="5"/>
      <c r="AT25" s="5"/>
      <c r="AU25" s="5"/>
      <c r="AV25" s="5"/>
      <c r="AW25" s="5"/>
      <c r="AX25" s="5"/>
      <c r="IS25" s="28"/>
      <c r="IT25" s="28"/>
      <c r="IU25" s="28"/>
    </row>
    <row r="26" spans="1:255" ht="13.5" customHeight="1">
      <c r="A26" s="101"/>
      <c r="B26" s="259" t="s">
        <v>21</v>
      </c>
      <c r="C26" s="260"/>
      <c r="D26" s="260"/>
      <c r="E26" s="260"/>
      <c r="F26" s="260"/>
      <c r="G26" s="260"/>
      <c r="H26" s="260"/>
      <c r="I26" s="260"/>
      <c r="J26" s="260"/>
      <c r="K26" s="260"/>
      <c r="L26" s="260"/>
      <c r="M26" s="263"/>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5"/>
      <c r="AP26" s="142"/>
      <c r="AQ26" s="26"/>
      <c r="AR26" s="5"/>
      <c r="AS26" s="5"/>
      <c r="AT26" s="5"/>
      <c r="AU26" s="5"/>
      <c r="AV26" s="5"/>
      <c r="AW26" s="5"/>
      <c r="AX26" s="5"/>
      <c r="IS26" s="28"/>
      <c r="IT26" s="28"/>
      <c r="IU26" s="28"/>
    </row>
    <row r="27" spans="1:255" ht="13.5" customHeight="1">
      <c r="A27" s="101"/>
      <c r="B27" s="259" t="s">
        <v>22</v>
      </c>
      <c r="C27" s="260"/>
      <c r="D27" s="260"/>
      <c r="E27" s="260"/>
      <c r="F27" s="260"/>
      <c r="G27" s="260"/>
      <c r="H27" s="260"/>
      <c r="I27" s="260"/>
      <c r="J27" s="260"/>
      <c r="K27" s="260"/>
      <c r="L27" s="260"/>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142"/>
      <c r="AQ27" s="26"/>
      <c r="AR27" s="5"/>
      <c r="AS27" s="5"/>
      <c r="AT27" s="5"/>
      <c r="AU27" s="5"/>
      <c r="AV27" s="5"/>
      <c r="AW27" s="5"/>
      <c r="AX27" s="5"/>
      <c r="IS27" s="28"/>
      <c r="IT27" s="28"/>
      <c r="IU27" s="28"/>
    </row>
    <row r="28" spans="1:255" ht="13.5" customHeight="1">
      <c r="A28" s="101"/>
      <c r="B28" s="259" t="s">
        <v>23</v>
      </c>
      <c r="C28" s="260"/>
      <c r="D28" s="260"/>
      <c r="E28" s="260"/>
      <c r="F28" s="260"/>
      <c r="G28" s="260"/>
      <c r="H28" s="260"/>
      <c r="I28" s="260"/>
      <c r="J28" s="260"/>
      <c r="K28" s="260"/>
      <c r="L28" s="260"/>
      <c r="M28" s="248"/>
      <c r="N28" s="249"/>
      <c r="O28" s="250"/>
      <c r="P28" s="248"/>
      <c r="Q28" s="249"/>
      <c r="R28" s="249"/>
      <c r="S28" s="249"/>
      <c r="T28" s="249"/>
      <c r="U28" s="250"/>
      <c r="V28" s="99"/>
      <c r="W28" s="99"/>
      <c r="X28" s="99"/>
      <c r="Y28" s="99"/>
      <c r="Z28" s="251" t="s">
        <v>357</v>
      </c>
      <c r="AA28" s="251"/>
      <c r="AB28" s="251"/>
      <c r="AC28" s="251"/>
      <c r="AD28" s="251"/>
      <c r="AE28" s="251"/>
      <c r="AF28" s="251"/>
      <c r="AG28" s="251"/>
      <c r="AH28" s="251"/>
      <c r="AI28" s="251"/>
      <c r="AJ28" s="251"/>
      <c r="AK28" s="251"/>
      <c r="AL28" s="251"/>
      <c r="AM28" s="252"/>
      <c r="AN28" s="253"/>
      <c r="AO28" s="254"/>
      <c r="AP28" s="142"/>
      <c r="AQ28" s="26"/>
      <c r="AR28" s="5"/>
      <c r="AS28" s="5"/>
      <c r="AT28" s="5"/>
      <c r="AU28" s="5"/>
      <c r="AV28" s="5"/>
      <c r="AW28" s="5"/>
      <c r="AX28" s="5"/>
      <c r="IS28" s="28"/>
      <c r="IT28" s="28"/>
      <c r="IU28" s="28"/>
    </row>
    <row r="29" spans="1:255" ht="13.5" customHeight="1">
      <c r="A29" s="101"/>
      <c r="B29" s="259" t="s">
        <v>24</v>
      </c>
      <c r="C29" s="260"/>
      <c r="D29" s="260"/>
      <c r="E29" s="260"/>
      <c r="F29" s="260"/>
      <c r="G29" s="260"/>
      <c r="H29" s="260"/>
      <c r="I29" s="260"/>
      <c r="J29" s="260"/>
      <c r="K29" s="260"/>
      <c r="L29" s="260"/>
      <c r="M29" s="267"/>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9"/>
      <c r="AP29" s="142"/>
      <c r="AQ29" s="26"/>
      <c r="AR29" s="5"/>
      <c r="AS29" s="5"/>
      <c r="AT29" s="5"/>
      <c r="AU29" s="5"/>
      <c r="AV29" s="5"/>
      <c r="AW29" s="5"/>
      <c r="AX29" s="5"/>
      <c r="IS29" s="28"/>
      <c r="IT29" s="28"/>
      <c r="IU29" s="28"/>
    </row>
    <row r="30" spans="1:255" ht="13.5" customHeight="1">
      <c r="A30" s="101"/>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21"/>
      <c r="IT30" s="28"/>
      <c r="IU30" s="28"/>
    </row>
    <row r="31" spans="1:255" ht="13.5" customHeight="1">
      <c r="A31" s="145">
        <v>3</v>
      </c>
      <c r="B31" s="144" t="s">
        <v>25</v>
      </c>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21"/>
      <c r="IT31" s="28"/>
      <c r="IU31" s="28"/>
    </row>
    <row r="32" spans="1:255" s="6" customFormat="1" ht="13.5" customHeight="1">
      <c r="A32" s="101"/>
      <c r="B32" s="275" t="s">
        <v>12</v>
      </c>
      <c r="C32" s="276"/>
      <c r="D32" s="276"/>
      <c r="E32" s="276"/>
      <c r="F32" s="276"/>
      <c r="G32" s="276"/>
      <c r="H32" s="276"/>
      <c r="I32" s="276"/>
      <c r="J32" s="276"/>
      <c r="K32" s="276"/>
      <c r="L32" s="276"/>
      <c r="M32" s="263"/>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5"/>
      <c r="AP32" s="142"/>
      <c r="AQ32" s="26"/>
      <c r="AR32" s="5"/>
      <c r="AS32" s="5"/>
      <c r="AT32" s="5"/>
      <c r="AU32" s="5"/>
      <c r="AV32" s="5"/>
      <c r="AW32" s="5"/>
      <c r="AX32" s="5"/>
      <c r="IT32" s="29"/>
      <c r="IU32" s="29"/>
    </row>
    <row r="33" spans="1:50" ht="13.5" customHeight="1">
      <c r="A33" s="101"/>
      <c r="B33" s="259" t="s">
        <v>460</v>
      </c>
      <c r="C33" s="260"/>
      <c r="D33" s="260"/>
      <c r="E33" s="260"/>
      <c r="F33" s="260"/>
      <c r="G33" s="260"/>
      <c r="H33" s="260"/>
      <c r="I33" s="260"/>
      <c r="J33" s="260"/>
      <c r="K33" s="260"/>
      <c r="L33" s="260"/>
      <c r="M33" s="272"/>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4"/>
      <c r="AP33" s="142"/>
      <c r="AQ33" s="26"/>
      <c r="AR33" s="5"/>
      <c r="AS33" s="5"/>
      <c r="AT33" s="5"/>
      <c r="AU33" s="5"/>
      <c r="AV33" s="5"/>
      <c r="AW33" s="5"/>
      <c r="AX33" s="5"/>
    </row>
    <row r="34" spans="1:50" ht="13.5" customHeight="1">
      <c r="A34" s="101"/>
      <c r="B34" s="259" t="s">
        <v>16</v>
      </c>
      <c r="C34" s="260"/>
      <c r="D34" s="260"/>
      <c r="E34" s="260"/>
      <c r="F34" s="260"/>
      <c r="G34" s="260"/>
      <c r="H34" s="260"/>
      <c r="I34" s="260"/>
      <c r="J34" s="260"/>
      <c r="K34" s="260"/>
      <c r="L34" s="260"/>
      <c r="M34" s="263"/>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5"/>
      <c r="AP34" s="142"/>
      <c r="AQ34" s="30"/>
      <c r="AR34" s="5"/>
      <c r="AS34" s="5"/>
      <c r="AT34" s="5"/>
      <c r="AU34" s="5"/>
      <c r="AV34" s="5"/>
      <c r="AW34" s="5"/>
      <c r="AX34" s="5"/>
    </row>
    <row r="35" spans="1:50" ht="13.5" customHeight="1">
      <c r="A35" s="101"/>
      <c r="B35" s="270" t="s">
        <v>17</v>
      </c>
      <c r="C35" s="271"/>
      <c r="D35" s="271"/>
      <c r="E35" s="271"/>
      <c r="F35" s="271"/>
      <c r="G35" s="271"/>
      <c r="H35" s="271"/>
      <c r="I35" s="271"/>
      <c r="J35" s="271"/>
      <c r="K35" s="271"/>
      <c r="L35" s="271"/>
      <c r="M35" s="263"/>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5"/>
      <c r="AP35" s="142"/>
      <c r="AQ35" s="26"/>
      <c r="AR35" s="5"/>
      <c r="AS35" s="5"/>
      <c r="AT35" s="5"/>
      <c r="AU35" s="5"/>
      <c r="AV35" s="5"/>
      <c r="AW35" s="5"/>
      <c r="AX35" s="5"/>
    </row>
    <row r="36" spans="1:50" ht="13.5" customHeight="1">
      <c r="A36" s="101"/>
      <c r="B36" s="259" t="s">
        <v>18</v>
      </c>
      <c r="C36" s="260"/>
      <c r="D36" s="260"/>
      <c r="E36" s="260"/>
      <c r="F36" s="260"/>
      <c r="G36" s="260"/>
      <c r="H36" s="260"/>
      <c r="I36" s="260"/>
      <c r="J36" s="260"/>
      <c r="K36" s="260"/>
      <c r="L36" s="260"/>
      <c r="M36" s="263"/>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5"/>
      <c r="AP36" s="142"/>
      <c r="AQ36" s="26"/>
      <c r="AR36" s="5"/>
      <c r="AS36" s="5"/>
      <c r="AT36" s="5"/>
      <c r="AU36" s="5"/>
      <c r="AV36" s="5"/>
      <c r="AW36" s="5"/>
      <c r="AX36" s="5"/>
    </row>
    <row r="37" spans="1:50" ht="13.5" customHeight="1">
      <c r="A37" s="101"/>
      <c r="B37" s="259" t="s">
        <v>19</v>
      </c>
      <c r="C37" s="260"/>
      <c r="D37" s="260"/>
      <c r="E37" s="260"/>
      <c r="F37" s="260"/>
      <c r="G37" s="260"/>
      <c r="H37" s="260"/>
      <c r="I37" s="260"/>
      <c r="J37" s="260"/>
      <c r="K37" s="260"/>
      <c r="L37" s="260"/>
      <c r="M37" s="263"/>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5"/>
      <c r="AP37" s="142"/>
      <c r="AQ37" s="26"/>
      <c r="AR37" s="5"/>
      <c r="AS37" s="5"/>
      <c r="AT37" s="5"/>
      <c r="AU37" s="5"/>
      <c r="AV37" s="5"/>
      <c r="AW37" s="5"/>
      <c r="AX37" s="5"/>
    </row>
    <row r="38" spans="1:50" ht="13.5" customHeight="1">
      <c r="A38" s="101"/>
      <c r="B38" s="259" t="s">
        <v>20</v>
      </c>
      <c r="C38" s="260"/>
      <c r="D38" s="260"/>
      <c r="E38" s="260"/>
      <c r="F38" s="260"/>
      <c r="G38" s="260"/>
      <c r="H38" s="260"/>
      <c r="I38" s="260"/>
      <c r="J38" s="260"/>
      <c r="K38" s="260"/>
      <c r="L38" s="260"/>
      <c r="M38" s="263"/>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5"/>
      <c r="AP38" s="142"/>
      <c r="AQ38" s="26"/>
      <c r="AR38" s="5"/>
      <c r="AS38" s="5"/>
      <c r="AT38" s="5"/>
      <c r="AU38" s="5"/>
      <c r="AV38" s="5"/>
      <c r="AW38" s="5"/>
      <c r="AX38" s="5"/>
    </row>
    <row r="39" spans="1:255" ht="13.5" customHeight="1">
      <c r="A39" s="101"/>
      <c r="B39" s="259" t="s">
        <v>21</v>
      </c>
      <c r="C39" s="260"/>
      <c r="D39" s="260"/>
      <c r="E39" s="260"/>
      <c r="F39" s="260"/>
      <c r="G39" s="260"/>
      <c r="H39" s="260"/>
      <c r="I39" s="260"/>
      <c r="J39" s="260"/>
      <c r="K39" s="260"/>
      <c r="L39" s="260"/>
      <c r="M39" s="263"/>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5"/>
      <c r="AP39" s="142"/>
      <c r="AQ39" s="26"/>
      <c r="AR39" s="5"/>
      <c r="AS39" s="5"/>
      <c r="AT39" s="5"/>
      <c r="AU39" s="5"/>
      <c r="AV39" s="5"/>
      <c r="AW39" s="5"/>
      <c r="AX39" s="5"/>
      <c r="IS39" s="28"/>
      <c r="IT39" s="28"/>
      <c r="IU39" s="28"/>
    </row>
    <row r="40" spans="1:255" ht="13.5" customHeight="1">
      <c r="A40" s="101"/>
      <c r="B40" s="259" t="s">
        <v>22</v>
      </c>
      <c r="C40" s="260"/>
      <c r="D40" s="260"/>
      <c r="E40" s="260"/>
      <c r="F40" s="260"/>
      <c r="G40" s="260"/>
      <c r="H40" s="260"/>
      <c r="I40" s="260"/>
      <c r="J40" s="260"/>
      <c r="K40" s="260"/>
      <c r="L40" s="260"/>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142"/>
      <c r="AQ40" s="26"/>
      <c r="AR40" s="5"/>
      <c r="AS40" s="5"/>
      <c r="AT40" s="5"/>
      <c r="AU40" s="5"/>
      <c r="AV40" s="5"/>
      <c r="AW40" s="5"/>
      <c r="AX40" s="5"/>
      <c r="IS40" s="28"/>
      <c r="IT40" s="28"/>
      <c r="IU40" s="28"/>
    </row>
    <row r="41" spans="1:255" ht="13.5" customHeight="1">
      <c r="A41" s="101"/>
      <c r="B41" s="259" t="s">
        <v>23</v>
      </c>
      <c r="C41" s="260"/>
      <c r="D41" s="260"/>
      <c r="E41" s="260"/>
      <c r="F41" s="260"/>
      <c r="G41" s="260"/>
      <c r="H41" s="260"/>
      <c r="I41" s="260"/>
      <c r="J41" s="260"/>
      <c r="K41" s="260"/>
      <c r="L41" s="260"/>
      <c r="M41" s="248"/>
      <c r="N41" s="249"/>
      <c r="O41" s="250"/>
      <c r="P41" s="248"/>
      <c r="Q41" s="249"/>
      <c r="R41" s="249"/>
      <c r="S41" s="249"/>
      <c r="T41" s="249"/>
      <c r="U41" s="250"/>
      <c r="V41" s="99"/>
      <c r="W41" s="99"/>
      <c r="X41" s="99"/>
      <c r="Y41" s="99"/>
      <c r="Z41" s="251" t="s">
        <v>357</v>
      </c>
      <c r="AA41" s="251"/>
      <c r="AB41" s="251"/>
      <c r="AC41" s="251"/>
      <c r="AD41" s="251"/>
      <c r="AE41" s="251"/>
      <c r="AF41" s="251"/>
      <c r="AG41" s="251"/>
      <c r="AH41" s="251"/>
      <c r="AI41" s="251"/>
      <c r="AJ41" s="251"/>
      <c r="AK41" s="251"/>
      <c r="AL41" s="251"/>
      <c r="AM41" s="252"/>
      <c r="AN41" s="253"/>
      <c r="AO41" s="254"/>
      <c r="AP41" s="142"/>
      <c r="AQ41" s="26"/>
      <c r="AR41" s="5"/>
      <c r="AS41" s="5"/>
      <c r="AT41" s="5"/>
      <c r="AU41" s="5"/>
      <c r="AV41" s="5"/>
      <c r="AW41" s="5"/>
      <c r="AX41" s="5"/>
      <c r="IS41" s="28"/>
      <c r="IT41" s="28"/>
      <c r="IU41" s="28"/>
    </row>
    <row r="42" spans="1:255" ht="12.75" customHeight="1">
      <c r="A42" s="101"/>
      <c r="B42" s="259" t="s">
        <v>24</v>
      </c>
      <c r="C42" s="260"/>
      <c r="D42" s="260"/>
      <c r="E42" s="260"/>
      <c r="F42" s="260"/>
      <c r="G42" s="260"/>
      <c r="H42" s="260"/>
      <c r="I42" s="260"/>
      <c r="J42" s="260"/>
      <c r="K42" s="260"/>
      <c r="L42" s="260"/>
      <c r="M42" s="267"/>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9"/>
      <c r="AP42" s="142"/>
      <c r="AQ42" s="26"/>
      <c r="AR42" s="5"/>
      <c r="AS42" s="5"/>
      <c r="AT42" s="5"/>
      <c r="AU42" s="5"/>
      <c r="AV42" s="5"/>
      <c r="AW42" s="5"/>
      <c r="AX42" s="5"/>
      <c r="IQ42" s="2">
        <v>1</v>
      </c>
      <c r="IS42" s="28"/>
      <c r="IT42" s="28"/>
      <c r="IU42" s="28"/>
    </row>
    <row r="43" spans="1:255" ht="13.5" customHeight="1" hidden="1">
      <c r="A43" s="101"/>
      <c r="B43" s="261" t="s">
        <v>399</v>
      </c>
      <c r="C43" s="261"/>
      <c r="D43" s="261"/>
      <c r="E43" s="261"/>
      <c r="F43" s="261"/>
      <c r="G43" s="261"/>
      <c r="H43" s="261"/>
      <c r="I43" s="261"/>
      <c r="J43" s="261"/>
      <c r="K43" s="261"/>
      <c r="L43" s="261"/>
      <c r="M43" s="262" t="s">
        <v>173</v>
      </c>
      <c r="N43" s="262"/>
      <c r="O43" s="262"/>
      <c r="P43" s="262"/>
      <c r="Q43" s="262"/>
      <c r="R43" s="262"/>
      <c r="S43" s="262"/>
      <c r="T43" s="262"/>
      <c r="U43" s="262"/>
      <c r="V43" s="101"/>
      <c r="W43" s="101"/>
      <c r="X43" s="101"/>
      <c r="Y43" s="101"/>
      <c r="Z43" s="101"/>
      <c r="AA43" s="101"/>
      <c r="AB43" s="101"/>
      <c r="AC43" s="101"/>
      <c r="AD43" s="101"/>
      <c r="AE43" s="101"/>
      <c r="AF43" s="101"/>
      <c r="AG43" s="101"/>
      <c r="AH43" s="101"/>
      <c r="AI43" s="101"/>
      <c r="AJ43" s="101"/>
      <c r="AK43" s="101"/>
      <c r="AL43" s="101"/>
      <c r="AM43" s="101"/>
      <c r="AN43" s="101"/>
      <c r="AO43" s="101"/>
      <c r="AP43" s="101"/>
      <c r="AQ43" s="25"/>
      <c r="AR43" s="4"/>
      <c r="AS43" s="4"/>
      <c r="AT43" s="4"/>
      <c r="AU43" s="4"/>
      <c r="AV43" s="4"/>
      <c r="AW43" s="4"/>
      <c r="AX43" s="4"/>
      <c r="IQ43" s="2">
        <v>1</v>
      </c>
      <c r="IS43" s="28"/>
      <c r="IT43" s="28"/>
      <c r="IU43" s="28"/>
    </row>
    <row r="44" spans="1:255" ht="13.5" customHeight="1" hidden="1">
      <c r="A44" s="101"/>
      <c r="B44" s="241"/>
      <c r="C44" s="241"/>
      <c r="D44" s="241"/>
      <c r="E44" s="241"/>
      <c r="F44" s="241"/>
      <c r="G44" s="241"/>
      <c r="H44" s="241"/>
      <c r="I44" s="241"/>
      <c r="J44" s="241"/>
      <c r="K44" s="241"/>
      <c r="L44" s="241"/>
      <c r="M44" s="242"/>
      <c r="N44" s="242"/>
      <c r="O44" s="242"/>
      <c r="P44" s="242"/>
      <c r="Q44" s="242"/>
      <c r="R44" s="242"/>
      <c r="S44" s="242"/>
      <c r="T44" s="242"/>
      <c r="U44" s="242"/>
      <c r="V44" s="242"/>
      <c r="W44" s="242"/>
      <c r="X44" s="242"/>
      <c r="Y44" s="237"/>
      <c r="Z44" s="237"/>
      <c r="AA44" s="237"/>
      <c r="AB44" s="101"/>
      <c r="AC44" s="101"/>
      <c r="AD44" s="101"/>
      <c r="AE44" s="101"/>
      <c r="AF44" s="101"/>
      <c r="AG44" s="101"/>
      <c r="AH44" s="101"/>
      <c r="AI44" s="101"/>
      <c r="AJ44" s="101"/>
      <c r="AK44" s="101"/>
      <c r="AL44" s="101"/>
      <c r="AM44" s="101"/>
      <c r="AN44" s="101"/>
      <c r="AO44" s="101"/>
      <c r="AP44" s="101"/>
      <c r="AQ44" s="25"/>
      <c r="AR44" s="4"/>
      <c r="AS44" s="4"/>
      <c r="AT44" s="4"/>
      <c r="AU44" s="4"/>
      <c r="AV44" s="4"/>
      <c r="AW44" s="4"/>
      <c r="AX44" s="4"/>
      <c r="IQ44" s="2">
        <f>IF(LEN(M29)&gt;75,0,IF(ISERROR(SEARCH("@",M29,1))=FALSE,IF(ISERROR(SEARCH(".",M29,SEARCH("@",M29,1)))=FALSE,1,0),0))</f>
        <v>0</v>
      </c>
      <c r="IS44" s="28"/>
      <c r="IT44" s="28"/>
      <c r="IU44" s="28"/>
    </row>
    <row r="45" spans="1:255" ht="13.5" customHeight="1" hidden="1">
      <c r="A45" s="101"/>
      <c r="B45" s="238"/>
      <c r="C45" s="239"/>
      <c r="D45" s="239"/>
      <c r="E45" s="239"/>
      <c r="F45" s="239"/>
      <c r="G45" s="239"/>
      <c r="H45" s="239"/>
      <c r="I45" s="239"/>
      <c r="J45" s="239"/>
      <c r="K45" s="239"/>
      <c r="L45" s="239"/>
      <c r="M45" s="240"/>
      <c r="N45" s="240"/>
      <c r="O45" s="240"/>
      <c r="P45" s="240"/>
      <c r="Q45" s="240"/>
      <c r="R45" s="240"/>
      <c r="S45" s="240"/>
      <c r="T45" s="240"/>
      <c r="U45" s="240"/>
      <c r="V45" s="240"/>
      <c r="W45" s="240"/>
      <c r="X45" s="101"/>
      <c r="Y45" s="101"/>
      <c r="Z45" s="101"/>
      <c r="AA45" s="101"/>
      <c r="AB45" s="101"/>
      <c r="AC45" s="101"/>
      <c r="AD45" s="101"/>
      <c r="AE45" s="101"/>
      <c r="AF45" s="101"/>
      <c r="AG45" s="101"/>
      <c r="AH45" s="101"/>
      <c r="AI45" s="101"/>
      <c r="AJ45" s="101"/>
      <c r="AK45" s="101"/>
      <c r="AL45" s="101"/>
      <c r="AM45" s="101"/>
      <c r="AN45" s="101"/>
      <c r="AO45" s="101"/>
      <c r="AP45" s="101"/>
      <c r="AQ45" s="25"/>
      <c r="AR45" s="4"/>
      <c r="AS45" s="4"/>
      <c r="AT45" s="4"/>
      <c r="AU45" s="4"/>
      <c r="AV45" s="4"/>
      <c r="AW45" s="4"/>
      <c r="AX45" s="4"/>
      <c r="IS45" s="28"/>
      <c r="IT45" s="28"/>
      <c r="IU45" s="28"/>
    </row>
    <row r="46" spans="1:255" ht="13.5" customHeight="1" hidden="1">
      <c r="A46" s="101"/>
      <c r="B46" s="243" t="s">
        <v>549</v>
      </c>
      <c r="C46" s="244"/>
      <c r="D46" s="244"/>
      <c r="E46" s="244"/>
      <c r="F46" s="244"/>
      <c r="G46" s="244"/>
      <c r="H46" s="244"/>
      <c r="I46" s="244"/>
      <c r="J46" s="244"/>
      <c r="K46" s="244"/>
      <c r="L46" s="244"/>
      <c r="M46" s="244"/>
      <c r="N46" s="244"/>
      <c r="O46" s="244"/>
      <c r="P46" s="244"/>
      <c r="Q46" s="244"/>
      <c r="R46" s="244"/>
      <c r="S46" s="244"/>
      <c r="T46" s="244"/>
      <c r="U46" s="244"/>
      <c r="V46" s="244"/>
      <c r="W46" s="244"/>
      <c r="X46" s="245"/>
      <c r="Y46" s="246" t="s">
        <v>464</v>
      </c>
      <c r="Z46" s="246"/>
      <c r="AA46" s="246"/>
      <c r="AB46" s="101"/>
      <c r="AC46" s="101"/>
      <c r="AD46" s="234"/>
      <c r="AE46" s="234"/>
      <c r="AF46" s="234"/>
      <c r="AG46" s="234"/>
      <c r="AH46" s="234"/>
      <c r="AI46" s="101"/>
      <c r="AJ46" s="233"/>
      <c r="AK46" s="233"/>
      <c r="AL46" s="233"/>
      <c r="AM46" s="233"/>
      <c r="AN46" s="233"/>
      <c r="AO46" s="233"/>
      <c r="AP46" s="101"/>
      <c r="AQ46" s="25"/>
      <c r="AR46" s="4"/>
      <c r="AS46" s="4"/>
      <c r="AT46" s="4"/>
      <c r="AU46" s="4"/>
      <c r="AV46" s="4"/>
      <c r="AW46" s="4"/>
      <c r="AX46" s="4"/>
      <c r="IS46" s="28"/>
      <c r="IT46" s="28"/>
      <c r="IU46" s="28"/>
    </row>
    <row r="47" spans="1:255" ht="13.5" customHeight="1" hidden="1">
      <c r="A47" s="101"/>
      <c r="B47" s="235" t="s">
        <v>550</v>
      </c>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05"/>
      <c r="AA47" s="206"/>
      <c r="AB47" s="101"/>
      <c r="AC47" s="101"/>
      <c r="AD47" s="101"/>
      <c r="AE47" s="101"/>
      <c r="AF47" s="101"/>
      <c r="AG47" s="101"/>
      <c r="AH47" s="101"/>
      <c r="AI47" s="101"/>
      <c r="AJ47" s="101"/>
      <c r="AK47" s="101"/>
      <c r="AL47" s="101"/>
      <c r="AM47" s="101"/>
      <c r="AN47" s="101"/>
      <c r="AO47" s="101"/>
      <c r="AP47" s="101"/>
      <c r="AQ47" s="25"/>
      <c r="AR47" s="4"/>
      <c r="AS47" s="4"/>
      <c r="AT47" s="4"/>
      <c r="AU47" s="4"/>
      <c r="AV47" s="4"/>
      <c r="AW47" s="4"/>
      <c r="AX47" s="4"/>
      <c r="IS47" s="28"/>
      <c r="IT47" s="28"/>
      <c r="IU47" s="28"/>
    </row>
    <row r="48" spans="1:255" ht="13.5" customHeight="1">
      <c r="A48" s="101"/>
      <c r="B48" s="143"/>
      <c r="C48" s="143"/>
      <c r="D48" s="143"/>
      <c r="E48" s="143"/>
      <c r="F48" s="143"/>
      <c r="G48" s="143"/>
      <c r="H48" s="143"/>
      <c r="I48" s="143"/>
      <c r="J48" s="143"/>
      <c r="K48" s="143"/>
      <c r="L48" s="143"/>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25"/>
      <c r="AR48" s="4"/>
      <c r="AS48" s="4"/>
      <c r="AT48" s="4"/>
      <c r="AU48" s="4"/>
      <c r="AV48" s="4"/>
      <c r="AW48" s="4"/>
      <c r="AX48" s="4"/>
      <c r="IS48" s="28"/>
      <c r="IT48" s="28"/>
      <c r="IU48" s="28"/>
    </row>
    <row r="49" spans="1:255" ht="13.5" customHeight="1">
      <c r="A49" s="101"/>
      <c r="B49" s="143"/>
      <c r="C49" s="143"/>
      <c r="D49" s="143"/>
      <c r="E49" s="143"/>
      <c r="F49" s="143"/>
      <c r="G49" s="143"/>
      <c r="H49" s="143"/>
      <c r="I49" s="143"/>
      <c r="J49" s="143"/>
      <c r="K49" s="143"/>
      <c r="L49" s="143"/>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25"/>
      <c r="AR49" s="4"/>
      <c r="AS49" s="4"/>
      <c r="AT49" s="4"/>
      <c r="AU49" s="4"/>
      <c r="AV49" s="4"/>
      <c r="AW49" s="4"/>
      <c r="AX49" s="4"/>
      <c r="IS49" s="28"/>
      <c r="IT49" s="28"/>
      <c r="IU49" s="28"/>
    </row>
    <row r="50" spans="1:255" ht="13.5" customHeight="1">
      <c r="A50" s="21"/>
      <c r="B50" s="21"/>
      <c r="C50" s="21"/>
      <c r="D50" s="27"/>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IQ50" s="2">
        <f>IF(LEN(M42)&gt;75,0,IF(ISERROR(SEARCH("@",M42,1))=FALSE,IF(ISERROR(SEARCH(".",M42,SEARCH("@",M42,1)))=FALSE,1,0),0))</f>
        <v>0</v>
      </c>
      <c r="IS50" s="28"/>
      <c r="IT50" s="28"/>
      <c r="IU50" s="28"/>
    </row>
    <row r="51" spans="1:255" ht="13.5" customHeight="1">
      <c r="A51" s="21"/>
      <c r="B51" s="21"/>
      <c r="C51" s="21"/>
      <c r="D51" s="21"/>
      <c r="E51" s="21"/>
      <c r="F51" s="21"/>
      <c r="G51" s="21"/>
      <c r="H51" s="21"/>
      <c r="I51" s="21"/>
      <c r="J51" s="21"/>
      <c r="K51" s="21"/>
      <c r="L51" s="21"/>
      <c r="M51" s="21"/>
      <c r="N51" s="21"/>
      <c r="O51" s="21"/>
      <c r="P51" s="21"/>
      <c r="Q51" s="21"/>
      <c r="R51" s="21"/>
      <c r="S51" s="21"/>
      <c r="T51" s="21"/>
      <c r="U51" s="21"/>
      <c r="V51" s="21"/>
      <c r="W51" s="31"/>
      <c r="X51" s="21"/>
      <c r="Y51" s="21"/>
      <c r="Z51" s="21"/>
      <c r="AA51" s="21"/>
      <c r="AB51" s="21"/>
      <c r="AC51" s="21"/>
      <c r="AD51" s="21"/>
      <c r="AE51" s="21"/>
      <c r="AF51" s="21"/>
      <c r="AG51" s="21"/>
      <c r="AH51" s="21"/>
      <c r="AI51" s="21"/>
      <c r="AJ51" s="21"/>
      <c r="AK51" s="21"/>
      <c r="AL51" s="21"/>
      <c r="AM51" s="21"/>
      <c r="AN51" s="21"/>
      <c r="AO51" s="21"/>
      <c r="AP51" s="21"/>
      <c r="AQ51" s="21"/>
      <c r="IQ51" s="2" t="s">
        <v>553</v>
      </c>
      <c r="IS51" s="28"/>
      <c r="IT51" s="28"/>
      <c r="IU51" s="28"/>
    </row>
    <row r="52" spans="40:255" ht="13.5" customHeight="1">
      <c r="AN52" s="2" t="s">
        <v>122</v>
      </c>
      <c r="IQ52" s="2" t="s">
        <v>13</v>
      </c>
      <c r="IS52" s="28"/>
      <c r="IT52" s="28"/>
      <c r="IU52" s="28"/>
    </row>
    <row r="53" spans="253:255" ht="13.5" customHeight="1">
      <c r="IS53" s="28"/>
      <c r="IT53" s="28"/>
      <c r="IU53" s="28"/>
    </row>
    <row r="54" spans="253:255" ht="13.5" customHeight="1">
      <c r="IS54" s="28"/>
      <c r="IT54" s="28"/>
      <c r="IU54" s="28"/>
    </row>
    <row r="55" spans="251:255" ht="13.5" customHeight="1">
      <c r="IQ55" s="2" t="s">
        <v>26</v>
      </c>
      <c r="IS55" s="28"/>
      <c r="IT55" s="28"/>
      <c r="IU55" s="28"/>
    </row>
    <row r="56" spans="251:255" ht="13.5" customHeight="1">
      <c r="IQ56" s="2" t="s">
        <v>27</v>
      </c>
      <c r="IS56" s="28"/>
      <c r="IT56" s="28"/>
      <c r="IU56" s="28"/>
    </row>
    <row r="57" spans="251:255" ht="13.5" customHeight="1">
      <c r="IQ57" s="2" t="s">
        <v>28</v>
      </c>
      <c r="IS57" s="28"/>
      <c r="IT57" s="28"/>
      <c r="IU57" s="28"/>
    </row>
    <row r="58" spans="251:255" ht="13.5" customHeight="1">
      <c r="IQ58" s="2" t="s">
        <v>2</v>
      </c>
      <c r="IS58" s="28"/>
      <c r="IT58" s="28"/>
      <c r="IU58" s="28"/>
    </row>
    <row r="59" spans="253:255" ht="13.5" customHeight="1">
      <c r="IS59" s="28"/>
      <c r="IT59" s="28"/>
      <c r="IU59" s="28"/>
    </row>
    <row r="60" spans="253:255" ht="13.5" customHeight="1">
      <c r="IS60" s="28"/>
      <c r="IT60" s="28"/>
      <c r="IU60" s="28"/>
    </row>
    <row r="61" spans="251:255" ht="13.5" customHeight="1">
      <c r="IQ61" s="5"/>
      <c r="IR61" s="5"/>
      <c r="IS61" s="33"/>
      <c r="IT61" s="32"/>
      <c r="IU61" s="32"/>
    </row>
    <row r="62" spans="251:255" ht="13.5" customHeight="1">
      <c r="IQ62" s="5" t="s">
        <v>8</v>
      </c>
      <c r="IR62" s="5" t="s">
        <v>29</v>
      </c>
      <c r="IS62" s="32"/>
      <c r="IT62" s="32"/>
      <c r="IU62" s="32"/>
    </row>
    <row r="63" spans="251:255" ht="13.5" customHeight="1">
      <c r="IQ63" s="5" t="s">
        <v>29</v>
      </c>
      <c r="IR63" s="5" t="s">
        <v>30</v>
      </c>
      <c r="IS63" s="32"/>
      <c r="IT63" s="32"/>
      <c r="IU63" s="32"/>
    </row>
    <row r="64" spans="251:255" ht="13.5" customHeight="1">
      <c r="IQ64" s="5" t="s">
        <v>30</v>
      </c>
      <c r="IR64" s="5" t="s">
        <v>31</v>
      </c>
      <c r="IS64" s="32"/>
      <c r="IT64" s="32"/>
      <c r="IU64" s="32"/>
    </row>
    <row r="65" spans="251:255" ht="13.5" customHeight="1">
      <c r="IQ65" s="5" t="s">
        <v>31</v>
      </c>
      <c r="IR65" s="5" t="s">
        <v>32</v>
      </c>
      <c r="IS65" s="32"/>
      <c r="IT65" s="32"/>
      <c r="IU65" s="32"/>
    </row>
    <row r="66" spans="251:255" ht="13.5" customHeight="1">
      <c r="IQ66" s="5" t="s">
        <v>32</v>
      </c>
      <c r="IR66" s="5" t="s">
        <v>33</v>
      </c>
      <c r="IS66" s="32"/>
      <c r="IT66" s="32"/>
      <c r="IU66" s="32"/>
    </row>
    <row r="67" spans="251:255" ht="13.5" customHeight="1">
      <c r="IQ67" s="5" t="s">
        <v>33</v>
      </c>
      <c r="IR67" s="5" t="s">
        <v>34</v>
      </c>
      <c r="IS67" s="32"/>
      <c r="IT67" s="32"/>
      <c r="IU67" s="32"/>
    </row>
    <row r="68" spans="251:255" ht="13.5" customHeight="1">
      <c r="IQ68" s="5" t="s">
        <v>34</v>
      </c>
      <c r="IR68" s="5" t="s">
        <v>124</v>
      </c>
      <c r="IS68" s="32"/>
      <c r="IT68" s="32"/>
      <c r="IU68" s="32"/>
    </row>
    <row r="69" ht="13.5" customHeight="1">
      <c r="IU69" s="32"/>
    </row>
    <row r="70" ht="13.5" customHeight="1">
      <c r="IU70" s="32"/>
    </row>
    <row r="71" ht="13.5" customHeight="1">
      <c r="IU71" s="32"/>
    </row>
    <row r="72" ht="13.5" customHeight="1">
      <c r="IU72" s="32"/>
    </row>
    <row r="73" ht="13.5" customHeight="1">
      <c r="IU73" s="32"/>
    </row>
    <row r="74" spans="251:255" ht="13.5" customHeight="1">
      <c r="IQ74" s="5"/>
      <c r="IR74" s="5"/>
      <c r="IS74" s="28"/>
      <c r="IT74" s="32"/>
      <c r="IU74" s="32"/>
    </row>
    <row r="75" spans="251:255" ht="13.5" customHeight="1">
      <c r="IQ75" s="62">
        <v>2005</v>
      </c>
      <c r="IR75" s="5"/>
      <c r="IS75" s="28"/>
      <c r="IT75" s="32"/>
      <c r="IU75" s="32"/>
    </row>
    <row r="76" spans="251:255" ht="13.5" customHeight="1">
      <c r="IQ76" s="62">
        <v>2006</v>
      </c>
      <c r="IR76" s="5"/>
      <c r="IS76" s="28"/>
      <c r="IT76" s="32"/>
      <c r="IU76" s="32"/>
    </row>
    <row r="77" spans="251:255" ht="13.5" customHeight="1">
      <c r="IQ77" s="62">
        <v>2007</v>
      </c>
      <c r="IR77" s="5"/>
      <c r="IS77" s="28"/>
      <c r="IT77" s="32"/>
      <c r="IU77" s="32"/>
    </row>
    <row r="78" spans="251:255" ht="13.5" customHeight="1">
      <c r="IQ78" s="62"/>
      <c r="IR78" s="5"/>
      <c r="IS78" s="28"/>
      <c r="IT78" s="32"/>
      <c r="IU78" s="32"/>
    </row>
    <row r="79" spans="251:255" ht="13.5" customHeight="1">
      <c r="IQ79" s="62"/>
      <c r="IR79" s="5"/>
      <c r="IS79" s="28"/>
      <c r="IT79" s="32"/>
      <c r="IU79" s="32"/>
    </row>
    <row r="80" spans="252:255" ht="13.5" customHeight="1">
      <c r="IR80" s="5"/>
      <c r="IS80" s="28"/>
      <c r="IT80" s="32"/>
      <c r="IU80" s="32"/>
    </row>
    <row r="81" spans="252:255" ht="13.5" customHeight="1">
      <c r="IR81" s="5"/>
      <c r="IS81" s="28"/>
      <c r="IT81" s="32"/>
      <c r="IU81" s="32"/>
    </row>
    <row r="82" spans="252:255" ht="13.5" customHeight="1">
      <c r="IR82" s="5"/>
      <c r="IS82" s="28"/>
      <c r="IT82" s="32"/>
      <c r="IU82" s="32"/>
    </row>
    <row r="83" spans="251:255" ht="13.5" customHeight="1">
      <c r="IQ83" s="62"/>
      <c r="IR83" s="5"/>
      <c r="IS83" s="28"/>
      <c r="IT83" s="32"/>
      <c r="IU83" s="32"/>
    </row>
    <row r="84" spans="251:255" ht="13.5" customHeight="1">
      <c r="IQ84" s="62"/>
      <c r="IR84" s="5"/>
      <c r="IS84" s="28"/>
      <c r="IT84" s="32"/>
      <c r="IU84" s="32"/>
    </row>
    <row r="85" spans="251:255" ht="13.5" customHeight="1">
      <c r="IQ85" s="62"/>
      <c r="IR85" s="5"/>
      <c r="IS85" s="28"/>
      <c r="IT85" s="32"/>
      <c r="IU85" s="32"/>
    </row>
    <row r="86" spans="251:255" ht="13.5" customHeight="1">
      <c r="IQ86" s="62"/>
      <c r="IR86" s="5"/>
      <c r="IS86" s="28"/>
      <c r="IT86" s="32"/>
      <c r="IU86" s="32"/>
    </row>
    <row r="87" spans="251:255" ht="13.5" customHeight="1">
      <c r="IQ87" s="62"/>
      <c r="IR87" s="5"/>
      <c r="IS87" s="28"/>
      <c r="IT87" s="32"/>
      <c r="IU87" s="32"/>
    </row>
    <row r="88" spans="227:255" ht="13.5" customHeight="1">
      <c r="HS88" s="7"/>
      <c r="IQ88" s="62" t="e">
        <f>VLOOKUP(M39,$IQ$89:$IR$123,2)</f>
        <v>#N/A</v>
      </c>
      <c r="IR88" s="62" t="e">
        <f>VLOOKUP(M26,$IQ$89:$IR$123,2)</f>
        <v>#N/A</v>
      </c>
      <c r="IS88" s="28"/>
      <c r="IT88" s="32"/>
      <c r="IU88" s="32"/>
    </row>
    <row r="89" spans="246:255" ht="13.5" customHeight="1">
      <c r="IL89" s="8"/>
      <c r="IM89" s="9"/>
      <c r="IN89" s="9">
        <v>1</v>
      </c>
      <c r="IQ89" s="63" t="s">
        <v>35</v>
      </c>
      <c r="IR89" s="9">
        <v>1</v>
      </c>
      <c r="IS89" s="28"/>
      <c r="IT89" s="32"/>
      <c r="IU89" s="32"/>
    </row>
    <row r="90" spans="246:255" ht="13.5" customHeight="1">
      <c r="IL90" s="8"/>
      <c r="IM90" s="9"/>
      <c r="IN90" s="9">
        <v>2</v>
      </c>
      <c r="IQ90" s="63" t="s">
        <v>36</v>
      </c>
      <c r="IR90" s="9">
        <v>2</v>
      </c>
      <c r="IS90" s="28"/>
      <c r="IT90" s="32"/>
      <c r="IU90" s="32"/>
    </row>
    <row r="91" spans="246:255" ht="13.5" customHeight="1">
      <c r="IL91" s="8"/>
      <c r="IM91" s="9"/>
      <c r="IN91" s="9">
        <v>3</v>
      </c>
      <c r="IQ91" s="63" t="s">
        <v>37</v>
      </c>
      <c r="IR91" s="9">
        <v>3</v>
      </c>
      <c r="IS91" s="28"/>
      <c r="IT91" s="32"/>
      <c r="IU91" s="32"/>
    </row>
    <row r="92" spans="246:255" ht="13.5" customHeight="1">
      <c r="IL92" s="8"/>
      <c r="IM92" s="9"/>
      <c r="IN92" s="9">
        <v>4</v>
      </c>
      <c r="IQ92" s="63" t="s">
        <v>38</v>
      </c>
      <c r="IR92" s="9">
        <v>4</v>
      </c>
      <c r="IS92" s="28"/>
      <c r="IT92" s="32"/>
      <c r="IU92" s="32"/>
    </row>
    <row r="93" spans="246:255" ht="13.5" customHeight="1">
      <c r="IL93" s="8"/>
      <c r="IM93" s="9"/>
      <c r="IN93" s="9">
        <v>5</v>
      </c>
      <c r="IQ93" s="63" t="s">
        <v>39</v>
      </c>
      <c r="IR93" s="9">
        <v>5</v>
      </c>
      <c r="IS93" s="28"/>
      <c r="IT93" s="32"/>
      <c r="IU93" s="32"/>
    </row>
    <row r="94" spans="246:255" ht="13.5" customHeight="1">
      <c r="IL94" s="8"/>
      <c r="IM94" s="9"/>
      <c r="IN94" s="9">
        <v>6</v>
      </c>
      <c r="IQ94" s="63" t="s">
        <v>40</v>
      </c>
      <c r="IR94" s="9">
        <v>6</v>
      </c>
      <c r="IS94" s="28"/>
      <c r="IT94" s="32"/>
      <c r="IU94" s="32"/>
    </row>
    <row r="95" spans="246:255" ht="13.5" customHeight="1">
      <c r="IL95" s="8"/>
      <c r="IM95" s="9"/>
      <c r="IN95" s="9">
        <v>33</v>
      </c>
      <c r="IQ95" s="63" t="s">
        <v>68</v>
      </c>
      <c r="IR95" s="9">
        <v>33</v>
      </c>
      <c r="IS95" s="28"/>
      <c r="IT95" s="32"/>
      <c r="IU95" s="32"/>
    </row>
    <row r="96" spans="246:255" ht="13.5" customHeight="1">
      <c r="IL96" s="8"/>
      <c r="IM96" s="9"/>
      <c r="IN96" s="9">
        <v>7</v>
      </c>
      <c r="IQ96" s="63" t="s">
        <v>41</v>
      </c>
      <c r="IR96" s="9">
        <v>7</v>
      </c>
      <c r="IS96" s="28"/>
      <c r="IT96" s="32"/>
      <c r="IU96" s="32"/>
    </row>
    <row r="97" spans="246:255" ht="13.5" customHeight="1">
      <c r="IL97" s="8"/>
      <c r="IM97" s="9"/>
      <c r="IN97" s="9">
        <v>8</v>
      </c>
      <c r="IQ97" s="63" t="s">
        <v>42</v>
      </c>
      <c r="IR97" s="9">
        <v>8</v>
      </c>
      <c r="IS97" s="28"/>
      <c r="IT97" s="32"/>
      <c r="IU97" s="32"/>
    </row>
    <row r="98" spans="246:255" ht="13.5" customHeight="1">
      <c r="IL98" s="8"/>
      <c r="IM98" s="9"/>
      <c r="IN98" s="9">
        <v>9</v>
      </c>
      <c r="IQ98" s="63" t="s">
        <v>43</v>
      </c>
      <c r="IR98" s="9">
        <v>9</v>
      </c>
      <c r="IS98" s="28"/>
      <c r="IT98" s="32"/>
      <c r="IU98" s="32"/>
    </row>
    <row r="99" spans="246:255" ht="13.5" customHeight="1">
      <c r="IL99" s="8"/>
      <c r="IM99" s="9"/>
      <c r="IN99" s="9">
        <v>10</v>
      </c>
      <c r="IQ99" s="63" t="s">
        <v>45</v>
      </c>
      <c r="IR99" s="9">
        <v>10</v>
      </c>
      <c r="IS99" s="28"/>
      <c r="IT99" s="32"/>
      <c r="IU99" s="32"/>
    </row>
    <row r="100" spans="246:255" ht="13.5" customHeight="1">
      <c r="IL100" s="8"/>
      <c r="IM100" s="9"/>
      <c r="IN100" s="9">
        <v>11</v>
      </c>
      <c r="IQ100" s="63" t="s">
        <v>46</v>
      </c>
      <c r="IR100" s="9">
        <v>11</v>
      </c>
      <c r="IS100" s="28"/>
      <c r="IT100" s="32"/>
      <c r="IU100" s="32"/>
    </row>
    <row r="101" spans="246:255" ht="13.5" customHeight="1">
      <c r="IL101" s="8"/>
      <c r="IM101" s="9"/>
      <c r="IN101" s="9">
        <v>12</v>
      </c>
      <c r="IQ101" s="63" t="s">
        <v>47</v>
      </c>
      <c r="IR101" s="9">
        <v>12</v>
      </c>
      <c r="IS101" s="28"/>
      <c r="IT101" s="32"/>
      <c r="IU101" s="32"/>
    </row>
    <row r="102" spans="246:255" ht="13.5" customHeight="1">
      <c r="IL102" s="8"/>
      <c r="IM102" s="9"/>
      <c r="IN102" s="9">
        <v>13</v>
      </c>
      <c r="IQ102" s="63" t="s">
        <v>48</v>
      </c>
      <c r="IR102" s="9">
        <v>13</v>
      </c>
      <c r="IS102" s="28"/>
      <c r="IT102" s="32"/>
      <c r="IU102" s="32"/>
    </row>
    <row r="103" spans="246:255" ht="13.5" customHeight="1">
      <c r="IL103" s="8"/>
      <c r="IM103" s="9"/>
      <c r="IN103" s="9">
        <v>14</v>
      </c>
      <c r="IQ103" s="63" t="s">
        <v>49</v>
      </c>
      <c r="IR103" s="9">
        <v>14</v>
      </c>
      <c r="IS103" s="28"/>
      <c r="IT103" s="32"/>
      <c r="IU103" s="32"/>
    </row>
    <row r="104" spans="246:255" ht="13.5" customHeight="1">
      <c r="IL104" s="8"/>
      <c r="IM104" s="9"/>
      <c r="IN104" s="9">
        <v>35</v>
      </c>
      <c r="IQ104" s="63" t="s">
        <v>70</v>
      </c>
      <c r="IR104" s="9">
        <v>35</v>
      </c>
      <c r="IS104" s="28"/>
      <c r="IT104" s="32"/>
      <c r="IU104" s="32"/>
    </row>
    <row r="105" spans="246:255" ht="13.5" customHeight="1">
      <c r="IL105" s="8"/>
      <c r="IM105" s="9"/>
      <c r="IN105" s="9">
        <v>15</v>
      </c>
      <c r="IQ105" s="63" t="s">
        <v>50</v>
      </c>
      <c r="IR105" s="9">
        <v>15</v>
      </c>
      <c r="IS105" s="28"/>
      <c r="IT105" s="32"/>
      <c r="IU105" s="32"/>
    </row>
    <row r="106" spans="246:255" ht="13.5" customHeight="1">
      <c r="IL106" s="8"/>
      <c r="IM106" s="9"/>
      <c r="IN106" s="9">
        <v>16</v>
      </c>
      <c r="IQ106" s="63" t="s">
        <v>51</v>
      </c>
      <c r="IR106" s="9">
        <v>16</v>
      </c>
      <c r="IS106" s="28"/>
      <c r="IT106" s="32"/>
      <c r="IU106" s="32"/>
    </row>
    <row r="107" spans="246:255" ht="13.5" customHeight="1">
      <c r="IL107" s="8"/>
      <c r="IM107" s="9"/>
      <c r="IN107" s="9">
        <v>17</v>
      </c>
      <c r="IQ107" s="63" t="s">
        <v>52</v>
      </c>
      <c r="IR107" s="9">
        <v>17</v>
      </c>
      <c r="IS107" s="28"/>
      <c r="IT107" s="32"/>
      <c r="IU107" s="32"/>
    </row>
    <row r="108" spans="246:255" ht="13.5" customHeight="1">
      <c r="IL108" s="8"/>
      <c r="IM108" s="9"/>
      <c r="IN108" s="9">
        <v>18</v>
      </c>
      <c r="IQ108" s="63" t="s">
        <v>53</v>
      </c>
      <c r="IR108" s="9">
        <v>18</v>
      </c>
      <c r="IS108" s="28"/>
      <c r="IT108" s="32"/>
      <c r="IU108" s="32"/>
    </row>
    <row r="109" spans="246:255" ht="13.5" customHeight="1">
      <c r="IL109" s="8"/>
      <c r="IM109" s="9"/>
      <c r="IN109" s="9">
        <v>19</v>
      </c>
      <c r="IQ109" s="63" t="s">
        <v>54</v>
      </c>
      <c r="IR109" s="9">
        <v>19</v>
      </c>
      <c r="IS109" s="28"/>
      <c r="IT109" s="32"/>
      <c r="IU109" s="32"/>
    </row>
    <row r="110" spans="246:255" ht="13.5" customHeight="1">
      <c r="IL110" s="8"/>
      <c r="IM110" s="9"/>
      <c r="IN110" s="9">
        <v>20</v>
      </c>
      <c r="IQ110" s="63" t="s">
        <v>55</v>
      </c>
      <c r="IR110" s="9">
        <v>20</v>
      </c>
      <c r="IS110" s="28"/>
      <c r="IT110" s="32"/>
      <c r="IU110" s="32"/>
    </row>
    <row r="111" spans="246:255" ht="13.5" customHeight="1">
      <c r="IL111" s="8"/>
      <c r="IM111" s="9"/>
      <c r="IN111" s="9">
        <v>21</v>
      </c>
      <c r="IQ111" s="63" t="s">
        <v>56</v>
      </c>
      <c r="IR111" s="9">
        <v>21</v>
      </c>
      <c r="IS111" s="28"/>
      <c r="IT111" s="32"/>
      <c r="IU111" s="32"/>
    </row>
    <row r="112" spans="246:255" ht="13.5" customHeight="1">
      <c r="IL112" s="8"/>
      <c r="IM112" s="9"/>
      <c r="IN112" s="9">
        <v>22</v>
      </c>
      <c r="IQ112" s="63" t="s">
        <v>57</v>
      </c>
      <c r="IR112" s="9">
        <v>22</v>
      </c>
      <c r="IS112" s="28"/>
      <c r="IT112" s="32"/>
      <c r="IU112" s="32"/>
    </row>
    <row r="113" spans="246:255" ht="13.5" customHeight="1">
      <c r="IL113" s="8"/>
      <c r="IM113" s="9"/>
      <c r="IN113" s="9">
        <v>23</v>
      </c>
      <c r="IQ113" s="63" t="s">
        <v>58</v>
      </c>
      <c r="IR113" s="9">
        <v>23</v>
      </c>
      <c r="IS113" s="28"/>
      <c r="IT113" s="32"/>
      <c r="IU113" s="32"/>
    </row>
    <row r="114" spans="246:255" ht="13.5" customHeight="1">
      <c r="IL114" s="8"/>
      <c r="IM114" s="9"/>
      <c r="IN114" s="9">
        <v>24</v>
      </c>
      <c r="IQ114" s="63" t="s">
        <v>59</v>
      </c>
      <c r="IR114" s="9">
        <v>24</v>
      </c>
      <c r="IS114" s="28"/>
      <c r="IT114" s="32"/>
      <c r="IU114" s="32"/>
    </row>
    <row r="115" spans="246:255" ht="13.5" customHeight="1">
      <c r="IL115" s="8"/>
      <c r="IM115" s="9"/>
      <c r="IN115" s="9">
        <v>25</v>
      </c>
      <c r="IQ115" s="63" t="s">
        <v>60</v>
      </c>
      <c r="IR115" s="9">
        <v>25</v>
      </c>
      <c r="IS115" s="28"/>
      <c r="IT115" s="32"/>
      <c r="IU115" s="32"/>
    </row>
    <row r="116" spans="246:255" ht="13.5" customHeight="1">
      <c r="IL116" s="8"/>
      <c r="IM116" s="9"/>
      <c r="IN116" s="9">
        <v>26</v>
      </c>
      <c r="IQ116" s="63" t="s">
        <v>61</v>
      </c>
      <c r="IR116" s="9">
        <v>26</v>
      </c>
      <c r="IS116" s="28"/>
      <c r="IT116" s="32"/>
      <c r="IU116" s="32"/>
    </row>
    <row r="117" spans="246:255" ht="13.5" customHeight="1">
      <c r="IL117" s="8"/>
      <c r="IM117" s="9"/>
      <c r="IN117" s="9">
        <v>27</v>
      </c>
      <c r="IQ117" s="63" t="s">
        <v>62</v>
      </c>
      <c r="IR117" s="9">
        <v>27</v>
      </c>
      <c r="IS117" s="28"/>
      <c r="IT117" s="32"/>
      <c r="IU117" s="32"/>
    </row>
    <row r="118" spans="246:255" ht="13.5" customHeight="1">
      <c r="IL118" s="8"/>
      <c r="IM118" s="9"/>
      <c r="IN118" s="9">
        <v>28</v>
      </c>
      <c r="IQ118" s="63" t="s">
        <v>63</v>
      </c>
      <c r="IR118" s="9">
        <v>28</v>
      </c>
      <c r="IS118" s="28"/>
      <c r="IT118" s="32"/>
      <c r="IU118" s="32"/>
    </row>
    <row r="119" spans="246:255" ht="13.5" customHeight="1">
      <c r="IL119" s="8"/>
      <c r="IM119" s="9"/>
      <c r="IN119" s="9">
        <v>29</v>
      </c>
      <c r="IQ119" s="63" t="s">
        <v>64</v>
      </c>
      <c r="IR119" s="9">
        <v>29</v>
      </c>
      <c r="IS119" s="28"/>
      <c r="IT119" s="32"/>
      <c r="IU119" s="32"/>
    </row>
    <row r="120" spans="246:255" ht="13.5" customHeight="1">
      <c r="IL120" s="8"/>
      <c r="IM120" s="9"/>
      <c r="IN120" s="9">
        <v>30</v>
      </c>
      <c r="IQ120" s="63" t="s">
        <v>65</v>
      </c>
      <c r="IR120" s="9">
        <v>30</v>
      </c>
      <c r="IS120" s="28"/>
      <c r="IT120" s="32"/>
      <c r="IU120" s="32"/>
    </row>
    <row r="121" spans="246:255" ht="13.5" customHeight="1">
      <c r="IL121" s="8"/>
      <c r="IM121" s="9"/>
      <c r="IN121" s="9">
        <v>31</v>
      </c>
      <c r="IQ121" s="63" t="s">
        <v>66</v>
      </c>
      <c r="IR121" s="9">
        <v>31</v>
      </c>
      <c r="IS121" s="28"/>
      <c r="IT121" s="32"/>
      <c r="IU121" s="32"/>
    </row>
    <row r="122" spans="246:255" ht="13.5" customHeight="1">
      <c r="IL122" s="8"/>
      <c r="IM122" s="9"/>
      <c r="IN122" s="9">
        <v>34</v>
      </c>
      <c r="IQ122" s="63" t="s">
        <v>69</v>
      </c>
      <c r="IR122" s="9">
        <v>34</v>
      </c>
      <c r="IS122" s="28"/>
      <c r="IT122" s="32"/>
      <c r="IU122" s="32"/>
    </row>
    <row r="123" spans="246:255" ht="13.5" customHeight="1">
      <c r="IL123" s="8"/>
      <c r="IM123" s="9"/>
      <c r="IN123" s="9">
        <v>32</v>
      </c>
      <c r="IQ123" s="63" t="s">
        <v>67</v>
      </c>
      <c r="IR123" s="9">
        <v>32</v>
      </c>
      <c r="IS123" s="28"/>
      <c r="IT123" s="32"/>
      <c r="IU123" s="32"/>
    </row>
    <row r="124" spans="246:255" ht="13.5" customHeight="1">
      <c r="IL124" s="8"/>
      <c r="IM124" s="9"/>
      <c r="IS124" s="28"/>
      <c r="IT124" s="32"/>
      <c r="IU124" s="32"/>
    </row>
    <row r="125" spans="251:255" ht="13.5" customHeight="1">
      <c r="IQ125" s="5"/>
      <c r="IR125" s="5"/>
      <c r="IS125" s="28"/>
      <c r="IT125" s="32"/>
      <c r="IU125" s="32"/>
    </row>
    <row r="126" spans="251:255" ht="13.5" customHeight="1">
      <c r="IQ126" s="5"/>
      <c r="IR126" s="5"/>
      <c r="IS126" s="28"/>
      <c r="IT126" s="32"/>
      <c r="IU126" s="32"/>
    </row>
    <row r="127" spans="251:255" ht="13.5" customHeight="1">
      <c r="IQ127" s="5"/>
      <c r="IR127" s="5"/>
      <c r="IS127" s="28"/>
      <c r="IT127" s="32"/>
      <c r="IU127" s="32"/>
    </row>
    <row r="128" spans="251:255" ht="13.5" customHeight="1">
      <c r="IQ128" s="5"/>
      <c r="IR128" s="5"/>
      <c r="IS128" s="28"/>
      <c r="IT128" s="32"/>
      <c r="IU128" s="32"/>
    </row>
    <row r="129" spans="251:255" ht="13.5" customHeight="1">
      <c r="IQ129" s="5"/>
      <c r="IR129" s="5"/>
      <c r="IS129" s="28"/>
      <c r="IT129" s="32"/>
      <c r="IU129" s="32"/>
    </row>
    <row r="130" spans="251:255" ht="13.5" customHeight="1">
      <c r="IQ130" s="5"/>
      <c r="IR130" s="5"/>
      <c r="IS130" s="28"/>
      <c r="IT130" s="32"/>
      <c r="IU130" s="32"/>
    </row>
    <row r="131" spans="251:255" ht="13.5" customHeight="1">
      <c r="IQ131" s="5"/>
      <c r="IR131" s="5"/>
      <c r="IS131" s="28"/>
      <c r="IT131" s="32"/>
      <c r="IU131" s="32"/>
    </row>
    <row r="132" spans="251:255" ht="13.5" customHeight="1">
      <c r="IQ132" s="5"/>
      <c r="IR132" s="5"/>
      <c r="IS132" s="28"/>
      <c r="IT132" s="32"/>
      <c r="IU132" s="32"/>
    </row>
    <row r="133" spans="251:255" ht="13.5" customHeight="1">
      <c r="IQ133" s="5"/>
      <c r="IR133" s="5"/>
      <c r="IS133" s="28"/>
      <c r="IT133" s="32"/>
      <c r="IU133" s="32"/>
    </row>
    <row r="134" spans="251:255" ht="13.5" customHeight="1">
      <c r="IQ134" s="5"/>
      <c r="IR134" s="5"/>
      <c r="IS134" s="28"/>
      <c r="IT134" s="32"/>
      <c r="IU134" s="32"/>
    </row>
    <row r="135" spans="251:255" ht="13.5" customHeight="1">
      <c r="IQ135" s="5"/>
      <c r="IR135" s="5"/>
      <c r="IS135" s="28"/>
      <c r="IT135" s="32"/>
      <c r="IU135" s="32"/>
    </row>
    <row r="136" spans="251:255" ht="13.5" customHeight="1">
      <c r="IQ136" s="5"/>
      <c r="IR136" s="5"/>
      <c r="IS136" s="28"/>
      <c r="IT136" s="32"/>
      <c r="IU136" s="32"/>
    </row>
    <row r="137" spans="251:255" ht="13.5" customHeight="1">
      <c r="IQ137" s="5"/>
      <c r="IR137" s="5"/>
      <c r="IS137" s="28"/>
      <c r="IT137" s="32"/>
      <c r="IU137" s="32"/>
    </row>
    <row r="138" spans="251:255" ht="13.5" customHeight="1">
      <c r="IQ138" s="5"/>
      <c r="IR138" s="5"/>
      <c r="IS138" s="28"/>
      <c r="IT138" s="32"/>
      <c r="IU138" s="32"/>
    </row>
    <row r="139" spans="251:255" ht="13.5" customHeight="1">
      <c r="IQ139" s="5"/>
      <c r="IR139" s="5"/>
      <c r="IS139" s="28"/>
      <c r="IT139" s="32"/>
      <c r="IU139" s="32"/>
    </row>
    <row r="140" spans="251:255" ht="13.5" customHeight="1">
      <c r="IQ140" s="5"/>
      <c r="IR140" s="5"/>
      <c r="IS140" s="28"/>
      <c r="IT140" s="32"/>
      <c r="IU140" s="32"/>
    </row>
    <row r="141" spans="251:255" ht="13.5" customHeight="1">
      <c r="IQ141" s="5"/>
      <c r="IR141" s="5"/>
      <c r="IS141" s="28"/>
      <c r="IT141" s="32"/>
      <c r="IU141" s="32"/>
    </row>
    <row r="142" spans="251:255" ht="13.5" customHeight="1">
      <c r="IQ142" s="5"/>
      <c r="IR142" s="5"/>
      <c r="IS142" s="28"/>
      <c r="IT142" s="32"/>
      <c r="IU142" s="32"/>
    </row>
    <row r="143" spans="251:255" ht="13.5" customHeight="1">
      <c r="IQ143" s="5"/>
      <c r="IR143" s="5"/>
      <c r="IS143" s="28"/>
      <c r="IT143" s="32"/>
      <c r="IU143" s="32"/>
    </row>
    <row r="144" spans="251:255" ht="13.5" customHeight="1">
      <c r="IQ144" s="5"/>
      <c r="IR144" s="5"/>
      <c r="IS144" s="28"/>
      <c r="IT144" s="32"/>
      <c r="IU144" s="32"/>
    </row>
    <row r="145" spans="251:255" ht="13.5" customHeight="1">
      <c r="IQ145" s="5"/>
      <c r="IR145" s="5"/>
      <c r="IS145" s="28"/>
      <c r="IT145" s="32"/>
      <c r="IU145" s="32"/>
    </row>
    <row r="146" spans="251:255" ht="13.5" customHeight="1">
      <c r="IQ146" s="5"/>
      <c r="IR146" s="5"/>
      <c r="IS146" s="28"/>
      <c r="IT146" s="32"/>
      <c r="IU146" s="32"/>
    </row>
    <row r="147" spans="251:255" ht="13.5" customHeight="1">
      <c r="IQ147" s="5"/>
      <c r="IR147" s="5"/>
      <c r="IS147" s="28"/>
      <c r="IT147" s="32"/>
      <c r="IU147" s="32"/>
    </row>
    <row r="148" spans="251:255" ht="13.5" customHeight="1">
      <c r="IQ148" s="5"/>
      <c r="IR148" s="5"/>
      <c r="IS148" s="28"/>
      <c r="IT148" s="32"/>
      <c r="IU148" s="32"/>
    </row>
    <row r="149" spans="251:255" ht="13.5" customHeight="1">
      <c r="IQ149" s="5"/>
      <c r="IR149" s="5"/>
      <c r="IS149" s="28"/>
      <c r="IT149" s="32"/>
      <c r="IU149" s="32"/>
    </row>
    <row r="150" spans="251:255" ht="13.5" customHeight="1">
      <c r="IQ150" s="5"/>
      <c r="IR150" s="5"/>
      <c r="IS150" s="28"/>
      <c r="IT150" s="32"/>
      <c r="IU150" s="32"/>
    </row>
    <row r="151" spans="251:255" ht="13.5" customHeight="1">
      <c r="IQ151" s="5"/>
      <c r="IR151" s="5"/>
      <c r="IS151" s="28"/>
      <c r="IT151" s="32"/>
      <c r="IU151" s="32"/>
    </row>
    <row r="152" spans="251:255" ht="13.5" customHeight="1">
      <c r="IQ152" s="5"/>
      <c r="IR152" s="5"/>
      <c r="IS152" s="28"/>
      <c r="IT152" s="32"/>
      <c r="IU152" s="32"/>
    </row>
    <row r="153" spans="251:255" ht="13.5" customHeight="1">
      <c r="IQ153" s="5"/>
      <c r="IR153" s="5"/>
      <c r="IS153" s="28"/>
      <c r="IT153" s="32"/>
      <c r="IU153" s="32"/>
    </row>
    <row r="154" spans="251:255" ht="13.5" customHeight="1">
      <c r="IQ154" s="5"/>
      <c r="IR154" s="5"/>
      <c r="IS154" s="28"/>
      <c r="IT154" s="32"/>
      <c r="IU154" s="32"/>
    </row>
    <row r="155" spans="251:255" ht="13.5" customHeight="1">
      <c r="IQ155" s="5"/>
      <c r="IR155" s="5"/>
      <c r="IS155" s="28"/>
      <c r="IT155" s="32"/>
      <c r="IU155" s="32"/>
    </row>
    <row r="156" spans="251:255" ht="13.5" customHeight="1">
      <c r="IQ156" s="5"/>
      <c r="IR156" s="5"/>
      <c r="IS156" s="28"/>
      <c r="IT156" s="32"/>
      <c r="IU156" s="32"/>
    </row>
    <row r="157" spans="251:255" ht="13.5" customHeight="1">
      <c r="IQ157" s="5"/>
      <c r="IR157" s="5"/>
      <c r="IS157" s="28"/>
      <c r="IT157" s="32"/>
      <c r="IU157" s="32"/>
    </row>
    <row r="158" spans="251:255" ht="13.5" customHeight="1">
      <c r="IQ158" s="5"/>
      <c r="IR158" s="5"/>
      <c r="IS158" s="28"/>
      <c r="IT158" s="32"/>
      <c r="IU158" s="32"/>
    </row>
    <row r="159" spans="251:255" ht="13.5" customHeight="1">
      <c r="IQ159" s="5"/>
      <c r="IR159" s="5"/>
      <c r="IS159" s="28"/>
      <c r="IT159" s="32"/>
      <c r="IU159" s="32"/>
    </row>
    <row r="160" spans="251:255" ht="13.5" customHeight="1">
      <c r="IQ160" s="5"/>
      <c r="IR160" s="5"/>
      <c r="IS160" s="28"/>
      <c r="IT160" s="32"/>
      <c r="IU160" s="32"/>
    </row>
    <row r="161" spans="251:255" ht="13.5" customHeight="1">
      <c r="IQ161" s="5"/>
      <c r="IR161" s="5"/>
      <c r="IS161" s="28"/>
      <c r="IT161" s="32"/>
      <c r="IU161" s="32"/>
    </row>
    <row r="162" spans="251:255" ht="13.5" customHeight="1">
      <c r="IQ162" s="5"/>
      <c r="IR162" s="5"/>
      <c r="IS162" s="28"/>
      <c r="IT162" s="32"/>
      <c r="IU162" s="32"/>
    </row>
    <row r="163" spans="251:255" ht="13.5" customHeight="1">
      <c r="IQ163" s="5"/>
      <c r="IR163" s="5"/>
      <c r="IS163" s="28"/>
      <c r="IT163" s="32"/>
      <c r="IU163" s="32"/>
    </row>
    <row r="164" spans="251:255" ht="13.5" customHeight="1">
      <c r="IQ164" s="5"/>
      <c r="IR164" s="5"/>
      <c r="IS164" s="28"/>
      <c r="IT164" s="32"/>
      <c r="IU164" s="32"/>
    </row>
    <row r="165" spans="251:255" ht="13.5" customHeight="1">
      <c r="IQ165" s="5"/>
      <c r="IR165" s="5"/>
      <c r="IS165" s="28"/>
      <c r="IT165" s="32"/>
      <c r="IU165" s="32"/>
    </row>
    <row r="166" spans="251:255" ht="13.5" customHeight="1">
      <c r="IQ166" s="5"/>
      <c r="IR166" s="5"/>
      <c r="IS166" s="28"/>
      <c r="IT166" s="32"/>
      <c r="IU166" s="32"/>
    </row>
    <row r="167" spans="251:255" ht="13.5" customHeight="1">
      <c r="IQ167" s="5"/>
      <c r="IR167" s="5"/>
      <c r="IS167" s="28"/>
      <c r="IT167" s="32"/>
      <c r="IU167" s="32"/>
    </row>
    <row r="168" spans="251:255" ht="13.5" customHeight="1">
      <c r="IQ168" s="5"/>
      <c r="IR168" s="5"/>
      <c r="IS168" s="28"/>
      <c r="IT168" s="32"/>
      <c r="IU168" s="32"/>
    </row>
    <row r="169" spans="251:255" ht="13.5" customHeight="1">
      <c r="IQ169" s="5"/>
      <c r="IR169" s="5"/>
      <c r="IS169" s="28"/>
      <c r="IT169" s="32"/>
      <c r="IU169" s="32"/>
    </row>
    <row r="170" spans="251:255" ht="13.5" customHeight="1">
      <c r="IQ170" s="5"/>
      <c r="IR170" s="5"/>
      <c r="IS170" s="28"/>
      <c r="IT170" s="32"/>
      <c r="IU170" s="32"/>
    </row>
    <row r="171" spans="251:255" ht="13.5" customHeight="1">
      <c r="IQ171" s="5"/>
      <c r="IR171" s="5"/>
      <c r="IS171" s="28"/>
      <c r="IT171" s="32"/>
      <c r="IU171" s="32"/>
    </row>
    <row r="172" spans="251:255" ht="13.5" customHeight="1">
      <c r="IQ172" s="5"/>
      <c r="IR172" s="5"/>
      <c r="IS172" s="28"/>
      <c r="IT172" s="32"/>
      <c r="IU172" s="32"/>
    </row>
    <row r="173" spans="251:255" ht="13.5" customHeight="1">
      <c r="IQ173" s="5"/>
      <c r="IR173" s="5"/>
      <c r="IS173" s="28"/>
      <c r="IT173" s="32"/>
      <c r="IU173" s="32"/>
    </row>
    <row r="174" spans="251:255" ht="13.5" customHeight="1">
      <c r="IQ174" s="5"/>
      <c r="IR174" s="5"/>
      <c r="IS174" s="28"/>
      <c r="IT174" s="32"/>
      <c r="IU174" s="32"/>
    </row>
    <row r="175" spans="251:255" ht="13.5" customHeight="1">
      <c r="IQ175" s="5"/>
      <c r="IR175" s="5"/>
      <c r="IS175" s="28"/>
      <c r="IT175" s="32"/>
      <c r="IU175" s="32"/>
    </row>
    <row r="176" spans="251:255" ht="13.5" customHeight="1">
      <c r="IQ176" s="5"/>
      <c r="IR176" s="5"/>
      <c r="IS176" s="28"/>
      <c r="IT176" s="32"/>
      <c r="IU176" s="32"/>
    </row>
    <row r="177" spans="251:255" ht="13.5" customHeight="1">
      <c r="IQ177" s="5"/>
      <c r="IR177" s="5"/>
      <c r="IS177" s="28"/>
      <c r="IT177" s="32"/>
      <c r="IU177" s="32"/>
    </row>
    <row r="178" spans="251:255" ht="13.5" customHeight="1">
      <c r="IQ178" s="5"/>
      <c r="IR178" s="5"/>
      <c r="IS178" s="28"/>
      <c r="IT178" s="32"/>
      <c r="IU178" s="32"/>
    </row>
    <row r="179" spans="251:255" ht="13.5" customHeight="1">
      <c r="IQ179" s="5"/>
      <c r="IR179" s="5"/>
      <c r="IS179" s="28"/>
      <c r="IT179" s="32"/>
      <c r="IU179" s="32"/>
    </row>
    <row r="180" spans="251:255" ht="13.5" customHeight="1">
      <c r="IQ180" s="5"/>
      <c r="IR180" s="5"/>
      <c r="IS180" s="28"/>
      <c r="IT180" s="32"/>
      <c r="IU180" s="32"/>
    </row>
    <row r="181" spans="251:255" ht="13.5" customHeight="1">
      <c r="IQ181" s="5"/>
      <c r="IR181" s="5"/>
      <c r="IS181" s="28"/>
      <c r="IT181" s="32"/>
      <c r="IU181" s="32"/>
    </row>
    <row r="182" spans="251:255" ht="13.5" customHeight="1">
      <c r="IQ182" s="5"/>
      <c r="IR182" s="5"/>
      <c r="IS182" s="28"/>
      <c r="IT182" s="32"/>
      <c r="IU182" s="32"/>
    </row>
    <row r="183" spans="251:255" ht="13.5" customHeight="1">
      <c r="IQ183" s="5"/>
      <c r="IR183" s="5"/>
      <c r="IS183" s="28"/>
      <c r="IT183" s="32"/>
      <c r="IU183" s="32"/>
    </row>
    <row r="184" spans="251:255" ht="13.5" customHeight="1">
      <c r="IQ184" s="5"/>
      <c r="IR184" s="5"/>
      <c r="IS184" s="28"/>
      <c r="IT184" s="32"/>
      <c r="IU184" s="32"/>
    </row>
    <row r="185" spans="251:255" ht="13.5" customHeight="1">
      <c r="IQ185" s="5"/>
      <c r="IR185" s="5"/>
      <c r="IS185" s="28"/>
      <c r="IT185" s="32"/>
      <c r="IU185" s="32"/>
    </row>
    <row r="186" spans="251:255" ht="13.5" customHeight="1">
      <c r="IQ186" s="5"/>
      <c r="IR186" s="5"/>
      <c r="IS186" s="28"/>
      <c r="IT186" s="32"/>
      <c r="IU186" s="32"/>
    </row>
    <row r="187" spans="251:255" ht="13.5" customHeight="1">
      <c r="IQ187" s="5"/>
      <c r="IR187" s="5"/>
      <c r="IS187" s="28"/>
      <c r="IT187" s="32"/>
      <c r="IU187" s="32"/>
    </row>
    <row r="188" spans="251:255" ht="13.5" customHeight="1">
      <c r="IQ188" s="5"/>
      <c r="IR188" s="5"/>
      <c r="IS188" s="28"/>
      <c r="IT188" s="32"/>
      <c r="IU188" s="32"/>
    </row>
    <row r="189" spans="251:255" ht="13.5" customHeight="1">
      <c r="IQ189" s="5"/>
      <c r="IR189" s="5"/>
      <c r="IS189" s="28"/>
      <c r="IT189" s="32"/>
      <c r="IU189" s="32"/>
    </row>
    <row r="190" spans="251:255" ht="13.5" customHeight="1">
      <c r="IQ190" s="5"/>
      <c r="IR190" s="5"/>
      <c r="IS190" s="28"/>
      <c r="IT190" s="32"/>
      <c r="IU190" s="32"/>
    </row>
    <row r="191" spans="251:255" ht="13.5" customHeight="1">
      <c r="IQ191" s="5"/>
      <c r="IR191" s="5"/>
      <c r="IS191" s="28"/>
      <c r="IT191" s="32"/>
      <c r="IU191" s="32"/>
    </row>
    <row r="192" spans="251:255" ht="13.5" customHeight="1">
      <c r="IQ192" s="5"/>
      <c r="IR192" s="5"/>
      <c r="IS192" s="28"/>
      <c r="IT192" s="32"/>
      <c r="IU192" s="32"/>
    </row>
    <row r="193" spans="251:255" ht="13.5" customHeight="1">
      <c r="IQ193" s="5"/>
      <c r="IR193" s="5"/>
      <c r="IS193" s="28"/>
      <c r="IT193" s="32"/>
      <c r="IU193" s="32"/>
    </row>
    <row r="194" spans="251:255" ht="13.5" customHeight="1">
      <c r="IQ194" s="5"/>
      <c r="IR194" s="5"/>
      <c r="IS194" s="28"/>
      <c r="IT194" s="32"/>
      <c r="IU194" s="32"/>
    </row>
    <row r="195" spans="251:255" ht="13.5" customHeight="1">
      <c r="IQ195" s="5"/>
      <c r="IR195" s="5"/>
      <c r="IS195" s="28"/>
      <c r="IT195" s="32"/>
      <c r="IU195" s="32"/>
    </row>
    <row r="196" spans="251:255" ht="13.5" customHeight="1">
      <c r="IQ196" s="5"/>
      <c r="IR196" s="5"/>
      <c r="IS196" s="28"/>
      <c r="IT196" s="32"/>
      <c r="IU196" s="32"/>
    </row>
    <row r="197" spans="251:255" ht="13.5" customHeight="1">
      <c r="IQ197" s="5"/>
      <c r="IR197" s="5"/>
      <c r="IS197" s="28"/>
      <c r="IT197" s="32"/>
      <c r="IU197" s="32"/>
    </row>
    <row r="198" spans="251:255" ht="13.5" customHeight="1">
      <c r="IQ198" s="5"/>
      <c r="IR198" s="5"/>
      <c r="IS198" s="28"/>
      <c r="IT198" s="32"/>
      <c r="IU198" s="32"/>
    </row>
    <row r="199" spans="251:255" ht="13.5" customHeight="1">
      <c r="IQ199" s="5"/>
      <c r="IR199" s="5"/>
      <c r="IS199" s="28"/>
      <c r="IT199" s="32"/>
      <c r="IU199" s="32"/>
    </row>
    <row r="200" spans="251:255" ht="13.5" customHeight="1">
      <c r="IQ200" s="5"/>
      <c r="IR200" s="5"/>
      <c r="IS200" s="28"/>
      <c r="IT200" s="32"/>
      <c r="IU200" s="32"/>
    </row>
    <row r="201" spans="251:255" ht="13.5" customHeight="1">
      <c r="IQ201" s="5"/>
      <c r="IR201" s="5"/>
      <c r="IS201" s="28"/>
      <c r="IT201" s="32"/>
      <c r="IU201" s="32"/>
    </row>
    <row r="202" spans="251:255" ht="13.5" customHeight="1">
      <c r="IQ202" s="5"/>
      <c r="IR202" s="5"/>
      <c r="IS202" s="28"/>
      <c r="IT202" s="32"/>
      <c r="IU202" s="32"/>
    </row>
    <row r="203" spans="251:255" ht="13.5" customHeight="1">
      <c r="IQ203" s="5"/>
      <c r="IR203" s="5"/>
      <c r="IS203" s="28"/>
      <c r="IT203" s="32"/>
      <c r="IU203" s="32"/>
    </row>
    <row r="204" spans="251:255" ht="13.5" customHeight="1">
      <c r="IQ204" s="5"/>
      <c r="IR204" s="5"/>
      <c r="IS204" s="28"/>
      <c r="IT204" s="32"/>
      <c r="IU204" s="32"/>
    </row>
    <row r="205" spans="251:255" ht="13.5" customHeight="1">
      <c r="IQ205" s="5"/>
      <c r="IR205" s="5"/>
      <c r="IS205" s="28"/>
      <c r="IT205" s="32"/>
      <c r="IU205" s="32"/>
    </row>
    <row r="206" spans="251:255" ht="13.5" customHeight="1">
      <c r="IQ206" s="5"/>
      <c r="IR206" s="5"/>
      <c r="IS206" s="28"/>
      <c r="IT206" s="32"/>
      <c r="IU206" s="32"/>
    </row>
    <row r="207" spans="251:255" ht="13.5" customHeight="1">
      <c r="IQ207" s="5"/>
      <c r="IR207" s="5"/>
      <c r="IS207" s="28"/>
      <c r="IT207" s="32"/>
      <c r="IU207" s="32"/>
    </row>
    <row r="208" spans="251:255" ht="13.5" customHeight="1">
      <c r="IQ208" s="5"/>
      <c r="IR208" s="5"/>
      <c r="IS208" s="28"/>
      <c r="IT208" s="32"/>
      <c r="IU208" s="32"/>
    </row>
    <row r="209" spans="251:255" ht="13.5" customHeight="1">
      <c r="IQ209" s="5"/>
      <c r="IR209" s="5"/>
      <c r="IS209" s="28"/>
      <c r="IT209" s="32"/>
      <c r="IU209" s="32"/>
    </row>
    <row r="210" spans="251:255" ht="13.5" customHeight="1">
      <c r="IQ210" s="5"/>
      <c r="IR210" s="5"/>
      <c r="IS210" s="28"/>
      <c r="IT210" s="32"/>
      <c r="IU210" s="32"/>
    </row>
    <row r="211" spans="251:255" ht="13.5" customHeight="1">
      <c r="IQ211" s="5"/>
      <c r="IR211" s="5"/>
      <c r="IS211" s="28"/>
      <c r="IT211" s="32"/>
      <c r="IU211" s="32"/>
    </row>
    <row r="212" spans="251:255" ht="13.5" customHeight="1">
      <c r="IQ212" s="5"/>
      <c r="IR212" s="5"/>
      <c r="IS212" s="28"/>
      <c r="IT212" s="32"/>
      <c r="IU212" s="32"/>
    </row>
    <row r="213" spans="251:255" ht="13.5" customHeight="1">
      <c r="IQ213" s="5"/>
      <c r="IR213" s="5"/>
      <c r="IS213" s="28"/>
      <c r="IT213" s="32"/>
      <c r="IU213" s="32"/>
    </row>
    <row r="214" spans="251:255" ht="13.5" customHeight="1">
      <c r="IQ214" s="5"/>
      <c r="IR214" s="5"/>
      <c r="IS214" s="28"/>
      <c r="IT214" s="32"/>
      <c r="IU214" s="32"/>
    </row>
    <row r="215" spans="251:255" ht="13.5" customHeight="1">
      <c r="IQ215" s="5"/>
      <c r="IR215" s="5"/>
      <c r="IS215" s="28"/>
      <c r="IT215" s="32"/>
      <c r="IU215" s="32"/>
    </row>
    <row r="216" spans="251:255" ht="13.5" customHeight="1">
      <c r="IQ216" s="5"/>
      <c r="IR216" s="5"/>
      <c r="IS216" s="28"/>
      <c r="IT216" s="32"/>
      <c r="IU216" s="32"/>
    </row>
    <row r="217" spans="251:255" ht="13.5" customHeight="1">
      <c r="IQ217" s="5"/>
      <c r="IR217" s="5"/>
      <c r="IS217" s="28"/>
      <c r="IT217" s="32"/>
      <c r="IU217" s="32"/>
    </row>
    <row r="218" spans="251:255" ht="13.5" customHeight="1">
      <c r="IQ218" s="5"/>
      <c r="IR218" s="5"/>
      <c r="IS218" s="28"/>
      <c r="IT218" s="32"/>
      <c r="IU218" s="32"/>
    </row>
    <row r="219" spans="251:255" ht="13.5" customHeight="1">
      <c r="IQ219" s="5"/>
      <c r="IR219" s="5"/>
      <c r="IS219" s="28"/>
      <c r="IT219" s="32"/>
      <c r="IU219" s="32"/>
    </row>
    <row r="220" spans="251:255" ht="13.5" customHeight="1">
      <c r="IQ220" s="5"/>
      <c r="IR220" s="5"/>
      <c r="IS220" s="28"/>
      <c r="IT220" s="32"/>
      <c r="IU220" s="32"/>
    </row>
    <row r="221" spans="251:255" ht="13.5" customHeight="1">
      <c r="IQ221" s="5"/>
      <c r="IR221" s="5"/>
      <c r="IS221" s="28"/>
      <c r="IT221" s="32"/>
      <c r="IU221" s="32"/>
    </row>
    <row r="222" spans="251:255" ht="13.5" customHeight="1">
      <c r="IQ222" s="5"/>
      <c r="IR222" s="5"/>
      <c r="IS222" s="28"/>
      <c r="IT222" s="32"/>
      <c r="IU222" s="32"/>
    </row>
    <row r="223" spans="251:255" ht="13.5" customHeight="1">
      <c r="IQ223" s="5"/>
      <c r="IR223" s="5"/>
      <c r="IS223" s="28"/>
      <c r="IT223" s="32"/>
      <c r="IU223" s="32"/>
    </row>
    <row r="224" spans="251:255" ht="13.5" customHeight="1">
      <c r="IQ224" s="5"/>
      <c r="IR224" s="5"/>
      <c r="IS224" s="28"/>
      <c r="IT224" s="32"/>
      <c r="IU224" s="32"/>
    </row>
    <row r="225" spans="251:255" ht="13.5" customHeight="1">
      <c r="IQ225" s="5"/>
      <c r="IR225" s="5"/>
      <c r="IS225" s="28"/>
      <c r="IT225" s="32"/>
      <c r="IU225" s="32"/>
    </row>
    <row r="226" spans="251:255" ht="13.5" customHeight="1">
      <c r="IQ226" s="5"/>
      <c r="IR226" s="5"/>
      <c r="IS226" s="28"/>
      <c r="IT226" s="32"/>
      <c r="IU226" s="32"/>
    </row>
    <row r="227" spans="251:255" ht="13.5" customHeight="1">
      <c r="IQ227" s="5"/>
      <c r="IR227" s="5"/>
      <c r="IS227" s="28"/>
      <c r="IT227" s="32"/>
      <c r="IU227" s="32"/>
    </row>
    <row r="228" spans="251:255" ht="13.5" customHeight="1">
      <c r="IQ228" s="5"/>
      <c r="IR228" s="5"/>
      <c r="IS228" s="28"/>
      <c r="IT228" s="32"/>
      <c r="IU228" s="32"/>
    </row>
    <row r="229" spans="251:255" ht="13.5" customHeight="1">
      <c r="IQ229" s="5"/>
      <c r="IR229" s="5"/>
      <c r="IS229" s="28"/>
      <c r="IT229" s="32"/>
      <c r="IU229" s="32"/>
    </row>
    <row r="230" spans="251:255" ht="13.5" customHeight="1">
      <c r="IQ230" s="5"/>
      <c r="IR230" s="5"/>
      <c r="IS230" s="28"/>
      <c r="IT230" s="32"/>
      <c r="IU230" s="32"/>
    </row>
    <row r="231" spans="251:255" ht="13.5" customHeight="1">
      <c r="IQ231" s="5"/>
      <c r="IR231" s="5"/>
      <c r="IS231" s="28"/>
      <c r="IT231" s="32"/>
      <c r="IU231" s="32"/>
    </row>
    <row r="232" spans="251:255" ht="13.5" customHeight="1">
      <c r="IQ232" s="5"/>
      <c r="IR232" s="5"/>
      <c r="IS232" s="28"/>
      <c r="IT232" s="32"/>
      <c r="IU232" s="32"/>
    </row>
    <row r="233" spans="251:255" ht="13.5" customHeight="1">
      <c r="IQ233" s="5"/>
      <c r="IR233" s="5"/>
      <c r="IS233" s="28"/>
      <c r="IT233" s="32"/>
      <c r="IU233" s="32"/>
    </row>
    <row r="234" spans="251:255" ht="13.5" customHeight="1">
      <c r="IQ234" s="5"/>
      <c r="IR234" s="5"/>
      <c r="IS234" s="28"/>
      <c r="IT234" s="32"/>
      <c r="IU234" s="32"/>
    </row>
    <row r="235" spans="251:255" ht="13.5" customHeight="1">
      <c r="IQ235" s="5"/>
      <c r="IR235" s="5"/>
      <c r="IS235" s="28"/>
      <c r="IT235" s="32"/>
      <c r="IU235" s="32"/>
    </row>
    <row r="236" spans="251:255" ht="13.5" customHeight="1">
      <c r="IQ236" s="5"/>
      <c r="IR236" s="5"/>
      <c r="IS236" s="28"/>
      <c r="IT236" s="32"/>
      <c r="IU236" s="32"/>
    </row>
    <row r="237" spans="251:255" ht="13.5" customHeight="1">
      <c r="IQ237" s="5"/>
      <c r="IR237" s="5"/>
      <c r="IS237" s="28"/>
      <c r="IT237" s="32"/>
      <c r="IU237" s="32"/>
    </row>
    <row r="238" spans="251:255" ht="13.5" customHeight="1">
      <c r="IQ238" s="5"/>
      <c r="IR238" s="5"/>
      <c r="IS238" s="28"/>
      <c r="IT238" s="32"/>
      <c r="IU238" s="32"/>
    </row>
    <row r="239" spans="251:255" ht="13.5" customHeight="1">
      <c r="IQ239" s="5"/>
      <c r="IR239" s="5"/>
      <c r="IS239" s="28"/>
      <c r="IT239" s="32"/>
      <c r="IU239" s="32"/>
    </row>
    <row r="240" spans="251:255" ht="13.5" customHeight="1">
      <c r="IQ240" s="5"/>
      <c r="IR240" s="5"/>
      <c r="IS240" s="28"/>
      <c r="IT240" s="32"/>
      <c r="IU240" s="32"/>
    </row>
    <row r="241" spans="251:255" ht="13.5" customHeight="1">
      <c r="IQ241" s="5"/>
      <c r="IR241" s="5"/>
      <c r="IS241" s="28"/>
      <c r="IT241" s="32"/>
      <c r="IU241" s="32"/>
    </row>
    <row r="242" spans="251:255" ht="13.5" customHeight="1">
      <c r="IQ242" s="5"/>
      <c r="IR242" s="5"/>
      <c r="IS242" s="28"/>
      <c r="IT242" s="32"/>
      <c r="IU242" s="32"/>
    </row>
    <row r="243" spans="251:255" ht="13.5" customHeight="1">
      <c r="IQ243" s="5"/>
      <c r="IR243" s="5"/>
      <c r="IS243" s="28"/>
      <c r="IT243" s="32"/>
      <c r="IU243" s="32"/>
    </row>
    <row r="244" spans="251:255" ht="13.5" customHeight="1">
      <c r="IQ244" s="5"/>
      <c r="IR244" s="5"/>
      <c r="IS244" s="28"/>
      <c r="IT244" s="32"/>
      <c r="IU244" s="32"/>
    </row>
    <row r="245" spans="251:255" ht="13.5" customHeight="1">
      <c r="IQ245" s="5"/>
      <c r="IR245" s="5"/>
      <c r="IS245" s="28"/>
      <c r="IT245" s="32"/>
      <c r="IU245" s="32"/>
    </row>
    <row r="246" spans="251:255" ht="13.5" customHeight="1">
      <c r="IQ246" s="5"/>
      <c r="IR246" s="5"/>
      <c r="IS246" s="28"/>
      <c r="IT246" s="32"/>
      <c r="IU246" s="32"/>
    </row>
    <row r="247" spans="251:255" ht="13.5" customHeight="1">
      <c r="IQ247" s="5"/>
      <c r="IR247" s="5"/>
      <c r="IS247" s="28"/>
      <c r="IT247" s="32"/>
      <c r="IU247" s="32"/>
    </row>
    <row r="248" spans="251:255" ht="13.5" customHeight="1">
      <c r="IQ248" s="5"/>
      <c r="IR248" s="5"/>
      <c r="IS248" s="28"/>
      <c r="IT248" s="32"/>
      <c r="IU248" s="32"/>
    </row>
    <row r="249" spans="251:255" ht="13.5" customHeight="1">
      <c r="IQ249" s="5"/>
      <c r="IR249" s="5"/>
      <c r="IS249" s="28"/>
      <c r="IT249" s="32"/>
      <c r="IU249" s="32"/>
    </row>
    <row r="250" spans="251:255" ht="13.5" customHeight="1">
      <c r="IQ250" s="5"/>
      <c r="IR250" s="5"/>
      <c r="IS250" s="28"/>
      <c r="IT250" s="32"/>
      <c r="IU250" s="32"/>
    </row>
    <row r="251" spans="251:255" ht="13.5" customHeight="1">
      <c r="IQ251" s="5"/>
      <c r="IR251" s="5"/>
      <c r="IS251" s="28"/>
      <c r="IT251" s="32"/>
      <c r="IU251" s="32"/>
    </row>
    <row r="252" spans="251:255" ht="13.5" customHeight="1">
      <c r="IQ252" s="5"/>
      <c r="IR252" s="5"/>
      <c r="IS252" s="28"/>
      <c r="IT252" s="32"/>
      <c r="IU252" s="32"/>
    </row>
    <row r="253" spans="251:255" ht="13.5" customHeight="1">
      <c r="IQ253" s="5"/>
      <c r="IR253" s="5"/>
      <c r="IS253" s="28"/>
      <c r="IT253" s="32"/>
      <c r="IU253" s="32"/>
    </row>
    <row r="254" spans="251:255" ht="13.5" customHeight="1">
      <c r="IQ254" s="5"/>
      <c r="IR254" s="5"/>
      <c r="IS254" s="28"/>
      <c r="IT254" s="32"/>
      <c r="IU254" s="32"/>
    </row>
    <row r="255" spans="251:255" ht="13.5" customHeight="1">
      <c r="IQ255" s="5"/>
      <c r="IR255" s="5"/>
      <c r="IS255" s="28"/>
      <c r="IT255" s="32"/>
      <c r="IU255" s="32"/>
    </row>
    <row r="256" spans="251:255" ht="13.5" customHeight="1">
      <c r="IQ256" s="5"/>
      <c r="IR256" s="5"/>
      <c r="IS256" s="28"/>
      <c r="IT256" s="32"/>
      <c r="IU256" s="32"/>
    </row>
    <row r="257" spans="251:255" ht="13.5" customHeight="1">
      <c r="IQ257" s="5"/>
      <c r="IR257" s="5"/>
      <c r="IS257" s="28"/>
      <c r="IT257" s="32"/>
      <c r="IU257" s="32"/>
    </row>
    <row r="258" spans="251:255" ht="13.5" customHeight="1">
      <c r="IQ258" s="5"/>
      <c r="IR258" s="5"/>
      <c r="IS258" s="28"/>
      <c r="IT258" s="32"/>
      <c r="IU258" s="32"/>
    </row>
    <row r="259" spans="251:255" ht="13.5" customHeight="1">
      <c r="IQ259" s="5"/>
      <c r="IR259" s="5"/>
      <c r="IS259" s="28"/>
      <c r="IT259" s="32"/>
      <c r="IU259" s="32"/>
    </row>
    <row r="260" spans="251:255" ht="13.5" customHeight="1">
      <c r="IQ260" s="5"/>
      <c r="IR260" s="5"/>
      <c r="IS260" s="28"/>
      <c r="IT260" s="32"/>
      <c r="IU260" s="32"/>
    </row>
    <row r="261" spans="251:255" ht="13.5" customHeight="1">
      <c r="IQ261" s="5"/>
      <c r="IR261" s="5"/>
      <c r="IS261" s="28"/>
      <c r="IT261" s="32"/>
      <c r="IU261" s="32"/>
    </row>
    <row r="262" spans="251:255" ht="13.5" customHeight="1">
      <c r="IQ262" s="5"/>
      <c r="IR262" s="5"/>
      <c r="IS262" s="28"/>
      <c r="IT262" s="32"/>
      <c r="IU262" s="32"/>
    </row>
    <row r="263" spans="251:255" ht="13.5" customHeight="1">
      <c r="IQ263" s="5"/>
      <c r="IR263" s="5"/>
      <c r="IS263" s="28"/>
      <c r="IT263" s="32"/>
      <c r="IU263" s="32"/>
    </row>
    <row r="264" spans="251:255" ht="13.5" customHeight="1">
      <c r="IQ264" s="5"/>
      <c r="IR264" s="5"/>
      <c r="IS264" s="28"/>
      <c r="IT264" s="32"/>
      <c r="IU264" s="32"/>
    </row>
    <row r="265" spans="251:255" ht="13.5" customHeight="1">
      <c r="IQ265" s="5"/>
      <c r="IR265" s="5"/>
      <c r="IS265" s="28"/>
      <c r="IT265" s="32"/>
      <c r="IU265" s="32"/>
    </row>
    <row r="266" spans="251:255" ht="13.5" customHeight="1">
      <c r="IQ266" s="5"/>
      <c r="IR266" s="5"/>
      <c r="IS266" s="28"/>
      <c r="IT266" s="32"/>
      <c r="IU266" s="32"/>
    </row>
    <row r="267" spans="251:255" ht="13.5" customHeight="1">
      <c r="IQ267" s="5"/>
      <c r="IR267" s="5"/>
      <c r="IS267" s="28"/>
      <c r="IT267" s="32"/>
      <c r="IU267" s="32"/>
    </row>
    <row r="268" spans="251:255" ht="13.5" customHeight="1">
      <c r="IQ268" s="5"/>
      <c r="IR268" s="5"/>
      <c r="IS268" s="28"/>
      <c r="IT268" s="32"/>
      <c r="IU268" s="32"/>
    </row>
    <row r="269" spans="251:255" ht="13.5" customHeight="1">
      <c r="IQ269" s="5"/>
      <c r="IR269" s="5"/>
      <c r="IS269" s="28"/>
      <c r="IT269" s="32"/>
      <c r="IU269" s="32"/>
    </row>
    <row r="270" spans="251:255" ht="13.5" customHeight="1">
      <c r="IQ270" s="5"/>
      <c r="IR270" s="5"/>
      <c r="IS270" s="28"/>
      <c r="IT270" s="32"/>
      <c r="IU270" s="32"/>
    </row>
    <row r="271" spans="251:255" ht="13.5" customHeight="1">
      <c r="IQ271" s="5"/>
      <c r="IR271" s="5"/>
      <c r="IS271" s="28"/>
      <c r="IT271" s="32"/>
      <c r="IU271" s="32"/>
    </row>
    <row r="272" spans="251:255" ht="13.5" customHeight="1">
      <c r="IQ272" s="5"/>
      <c r="IR272" s="5"/>
      <c r="IS272" s="28"/>
      <c r="IT272" s="32"/>
      <c r="IU272" s="32"/>
    </row>
    <row r="273" spans="251:255" ht="13.5" customHeight="1">
      <c r="IQ273" s="5"/>
      <c r="IR273" s="5"/>
      <c r="IS273" s="28"/>
      <c r="IT273" s="32"/>
      <c r="IU273" s="32"/>
    </row>
    <row r="274" spans="251:255" ht="13.5" customHeight="1">
      <c r="IQ274" s="5"/>
      <c r="IR274" s="5"/>
      <c r="IS274" s="28"/>
      <c r="IT274" s="32"/>
      <c r="IU274" s="32"/>
    </row>
    <row r="275" spans="251:255" ht="13.5" customHeight="1">
      <c r="IQ275" s="5"/>
      <c r="IR275" s="5"/>
      <c r="IS275" s="28"/>
      <c r="IT275" s="32"/>
      <c r="IU275" s="32"/>
    </row>
    <row r="276" spans="251:255" ht="13.5" customHeight="1">
      <c r="IQ276" s="5"/>
      <c r="IR276" s="5"/>
      <c r="IS276" s="28"/>
      <c r="IT276" s="32"/>
      <c r="IU276" s="32"/>
    </row>
    <row r="277" spans="251:255" ht="13.5" customHeight="1">
      <c r="IQ277" s="5"/>
      <c r="IR277" s="5"/>
      <c r="IS277" s="28"/>
      <c r="IT277" s="32"/>
      <c r="IU277" s="32"/>
    </row>
    <row r="278" spans="251:255" ht="13.5" customHeight="1">
      <c r="IQ278" s="5"/>
      <c r="IR278" s="5"/>
      <c r="IS278" s="28"/>
      <c r="IT278" s="32"/>
      <c r="IU278" s="32"/>
    </row>
    <row r="279" spans="251:255" ht="13.5" customHeight="1">
      <c r="IQ279" s="5"/>
      <c r="IR279" s="5"/>
      <c r="IS279" s="28"/>
      <c r="IT279" s="32"/>
      <c r="IU279" s="32"/>
    </row>
    <row r="280" spans="251:255" ht="13.5" customHeight="1">
      <c r="IQ280" s="5"/>
      <c r="IR280" s="5"/>
      <c r="IS280" s="28"/>
      <c r="IT280" s="32"/>
      <c r="IU280" s="32"/>
    </row>
    <row r="281" spans="251:255" ht="13.5" customHeight="1">
      <c r="IQ281" s="5"/>
      <c r="IR281" s="5"/>
      <c r="IS281" s="28"/>
      <c r="IT281" s="32"/>
      <c r="IU281" s="32"/>
    </row>
    <row r="282" spans="251:255" ht="13.5" customHeight="1">
      <c r="IQ282" s="5"/>
      <c r="IR282" s="5"/>
      <c r="IS282" s="28"/>
      <c r="IT282" s="32"/>
      <c r="IU282" s="32"/>
    </row>
    <row r="283" spans="251:255" ht="13.5" customHeight="1">
      <c r="IQ283" s="5"/>
      <c r="IR283" s="5"/>
      <c r="IS283" s="28"/>
      <c r="IT283" s="32"/>
      <c r="IU283" s="32"/>
    </row>
    <row r="284" spans="251:255" ht="13.5" customHeight="1">
      <c r="IQ284" s="5"/>
      <c r="IR284" s="5"/>
      <c r="IS284" s="28"/>
      <c r="IT284" s="32"/>
      <c r="IU284" s="32"/>
    </row>
    <row r="285" spans="251:255" ht="13.5" customHeight="1">
      <c r="IQ285" s="5"/>
      <c r="IR285" s="5"/>
      <c r="IS285" s="28"/>
      <c r="IT285" s="32"/>
      <c r="IU285" s="32"/>
    </row>
    <row r="286" spans="251:255" ht="13.5" customHeight="1">
      <c r="IQ286" s="5"/>
      <c r="IR286" s="5"/>
      <c r="IS286" s="28"/>
      <c r="IT286" s="32"/>
      <c r="IU286" s="32"/>
    </row>
    <row r="287" spans="251:255" ht="13.5" customHeight="1">
      <c r="IQ287" s="5"/>
      <c r="IR287" s="5"/>
      <c r="IS287" s="28"/>
      <c r="IT287" s="32"/>
      <c r="IU287" s="32"/>
    </row>
    <row r="288" spans="251:255" ht="13.5" customHeight="1">
      <c r="IQ288" s="5"/>
      <c r="IR288" s="5"/>
      <c r="IS288" s="28"/>
      <c r="IT288" s="32"/>
      <c r="IU288" s="32"/>
    </row>
    <row r="289" spans="251:255" ht="13.5" customHeight="1">
      <c r="IQ289" s="5"/>
      <c r="IR289" s="5"/>
      <c r="IS289" s="28"/>
      <c r="IT289" s="32"/>
      <c r="IU289" s="32"/>
    </row>
    <row r="290" spans="251:255" ht="13.5" customHeight="1">
      <c r="IQ290" s="5"/>
      <c r="IR290" s="5"/>
      <c r="IS290" s="28"/>
      <c r="IT290" s="32"/>
      <c r="IU290" s="32"/>
    </row>
    <row r="291" spans="251:255" ht="13.5" customHeight="1">
      <c r="IQ291" s="5"/>
      <c r="IR291" s="5"/>
      <c r="IS291" s="28"/>
      <c r="IT291" s="32"/>
      <c r="IU291" s="32"/>
    </row>
    <row r="292" spans="251:255" ht="13.5" customHeight="1">
      <c r="IQ292" s="5"/>
      <c r="IR292" s="5"/>
      <c r="IS292" s="28"/>
      <c r="IT292" s="32"/>
      <c r="IU292" s="32"/>
    </row>
    <row r="293" spans="251:255" ht="13.5" customHeight="1">
      <c r="IQ293" s="5"/>
      <c r="IR293" s="5"/>
      <c r="IS293" s="28"/>
      <c r="IT293" s="32"/>
      <c r="IU293" s="32"/>
    </row>
    <row r="294" spans="251:255" ht="13.5" customHeight="1">
      <c r="IQ294" s="5"/>
      <c r="IR294" s="5"/>
      <c r="IS294" s="28"/>
      <c r="IT294" s="32"/>
      <c r="IU294" s="32"/>
    </row>
    <row r="295" spans="251:255" ht="13.5" customHeight="1">
      <c r="IQ295" s="5"/>
      <c r="IR295" s="5"/>
      <c r="IS295" s="28"/>
      <c r="IT295" s="32"/>
      <c r="IU295" s="32"/>
    </row>
    <row r="296" spans="251:255" ht="13.5" customHeight="1">
      <c r="IQ296" s="5"/>
      <c r="IR296" s="5"/>
      <c r="IS296" s="28"/>
      <c r="IT296" s="32"/>
      <c r="IU296" s="32"/>
    </row>
    <row r="297" spans="251:255" ht="13.5" customHeight="1">
      <c r="IQ297" s="5"/>
      <c r="IR297" s="5"/>
      <c r="IS297" s="28"/>
      <c r="IT297" s="32"/>
      <c r="IU297" s="32"/>
    </row>
    <row r="298" spans="251:255" ht="13.5" customHeight="1">
      <c r="IQ298" s="5"/>
      <c r="IR298" s="5"/>
      <c r="IS298" s="28"/>
      <c r="IT298" s="32"/>
      <c r="IU298" s="32"/>
    </row>
    <row r="299" spans="251:255" ht="13.5" customHeight="1">
      <c r="IQ299" s="5"/>
      <c r="IR299" s="5"/>
      <c r="IS299" s="28"/>
      <c r="IT299" s="32"/>
      <c r="IU299" s="32"/>
    </row>
    <row r="300" spans="251:255" ht="13.5" customHeight="1">
      <c r="IQ300" s="5"/>
      <c r="IR300" s="5"/>
      <c r="IS300" s="28"/>
      <c r="IT300" s="32"/>
      <c r="IU300" s="32"/>
    </row>
    <row r="301" spans="251:255" ht="13.5" customHeight="1">
      <c r="IQ301" s="5"/>
      <c r="IR301" s="5"/>
      <c r="IS301" s="28"/>
      <c r="IT301" s="32"/>
      <c r="IU301" s="32"/>
    </row>
    <row r="302" spans="251:255" ht="13.5" customHeight="1">
      <c r="IQ302" s="5"/>
      <c r="IR302" s="5"/>
      <c r="IS302" s="28"/>
      <c r="IT302" s="32"/>
      <c r="IU302" s="32"/>
    </row>
    <row r="303" spans="251:255" ht="13.5" customHeight="1">
      <c r="IQ303" s="5"/>
      <c r="IR303" s="5"/>
      <c r="IS303" s="28"/>
      <c r="IT303" s="32"/>
      <c r="IU303" s="32"/>
    </row>
    <row r="304" spans="251:255" ht="13.5" customHeight="1">
      <c r="IQ304" s="5"/>
      <c r="IR304" s="5"/>
      <c r="IS304" s="28"/>
      <c r="IT304" s="32"/>
      <c r="IU304" s="32"/>
    </row>
    <row r="305" spans="251:255" ht="13.5" customHeight="1">
      <c r="IQ305" s="5"/>
      <c r="IR305" s="5"/>
      <c r="IS305" s="28"/>
      <c r="IT305" s="32"/>
      <c r="IU305" s="32"/>
    </row>
    <row r="306" spans="251:255" ht="13.5" customHeight="1">
      <c r="IQ306" s="5"/>
      <c r="IR306" s="5"/>
      <c r="IS306" s="28"/>
      <c r="IT306" s="32"/>
      <c r="IU306" s="32"/>
    </row>
    <row r="307" spans="251:255" ht="13.5" customHeight="1">
      <c r="IQ307" s="5"/>
      <c r="IR307" s="5"/>
      <c r="IS307" s="28"/>
      <c r="IT307" s="32"/>
      <c r="IU307" s="32"/>
    </row>
    <row r="308" spans="251:255" ht="13.5" customHeight="1">
      <c r="IQ308" s="5"/>
      <c r="IR308" s="5"/>
      <c r="IS308" s="28"/>
      <c r="IT308" s="32"/>
      <c r="IU308" s="32"/>
    </row>
    <row r="309" spans="251:255" ht="13.5" customHeight="1">
      <c r="IQ309" s="5"/>
      <c r="IR309" s="5"/>
      <c r="IS309" s="28"/>
      <c r="IT309" s="32"/>
      <c r="IU309" s="32"/>
    </row>
    <row r="310" spans="251:255" ht="13.5" customHeight="1">
      <c r="IQ310" s="5"/>
      <c r="IR310" s="5"/>
      <c r="IS310" s="28"/>
      <c r="IT310" s="32"/>
      <c r="IU310" s="32"/>
    </row>
    <row r="311" spans="251:255" ht="13.5" customHeight="1">
      <c r="IQ311" s="5"/>
      <c r="IR311" s="5"/>
      <c r="IS311" s="28"/>
      <c r="IT311" s="32"/>
      <c r="IU311" s="32"/>
    </row>
    <row r="312" spans="251:255" ht="13.5" customHeight="1">
      <c r="IQ312" s="5"/>
      <c r="IR312" s="5"/>
      <c r="IS312" s="28"/>
      <c r="IT312" s="32"/>
      <c r="IU312" s="32"/>
    </row>
    <row r="313" spans="251:255" ht="13.5" customHeight="1">
      <c r="IQ313" s="5"/>
      <c r="IR313" s="5"/>
      <c r="IS313" s="28"/>
      <c r="IT313" s="32"/>
      <c r="IU313" s="32"/>
    </row>
    <row r="314" spans="251:255" ht="13.5" customHeight="1">
      <c r="IQ314" s="5"/>
      <c r="IR314" s="5"/>
      <c r="IS314" s="28"/>
      <c r="IT314" s="32"/>
      <c r="IU314" s="32"/>
    </row>
    <row r="315" spans="251:255" ht="13.5" customHeight="1">
      <c r="IQ315" s="5"/>
      <c r="IR315" s="5"/>
      <c r="IS315" s="28"/>
      <c r="IT315" s="32"/>
      <c r="IU315" s="32"/>
    </row>
    <row r="316" spans="251:255" ht="13.5" customHeight="1">
      <c r="IQ316" s="5"/>
      <c r="IR316" s="5"/>
      <c r="IS316" s="28"/>
      <c r="IT316" s="32"/>
      <c r="IU316" s="32"/>
    </row>
    <row r="317" spans="251:255" ht="13.5" customHeight="1">
      <c r="IQ317" s="5"/>
      <c r="IR317" s="5"/>
      <c r="IS317" s="28"/>
      <c r="IT317" s="32"/>
      <c r="IU317" s="32"/>
    </row>
    <row r="318" spans="251:255" ht="13.5" customHeight="1">
      <c r="IQ318" s="5"/>
      <c r="IR318" s="5"/>
      <c r="IS318" s="28"/>
      <c r="IT318" s="32"/>
      <c r="IU318" s="32"/>
    </row>
    <row r="319" spans="251:255" ht="13.5" customHeight="1">
      <c r="IQ319" s="5"/>
      <c r="IR319" s="5"/>
      <c r="IS319" s="28"/>
      <c r="IT319" s="32"/>
      <c r="IU319" s="32"/>
    </row>
    <row r="320" spans="251:255" ht="13.5" customHeight="1">
      <c r="IQ320" s="5"/>
      <c r="IR320" s="5"/>
      <c r="IS320" s="28"/>
      <c r="IT320" s="32"/>
      <c r="IU320" s="32"/>
    </row>
    <row r="321" spans="251:255" ht="13.5" customHeight="1">
      <c r="IQ321" s="5"/>
      <c r="IR321" s="5"/>
      <c r="IS321" s="28"/>
      <c r="IT321" s="32"/>
      <c r="IU321" s="32"/>
    </row>
    <row r="322" spans="251:255" ht="13.5" customHeight="1">
      <c r="IQ322" s="5"/>
      <c r="IR322" s="5"/>
      <c r="IS322" s="28"/>
      <c r="IT322" s="32"/>
      <c r="IU322" s="32"/>
    </row>
    <row r="323" spans="251:255" ht="13.5" customHeight="1">
      <c r="IQ323" s="5"/>
      <c r="IR323" s="5"/>
      <c r="IS323" s="28"/>
      <c r="IT323" s="32"/>
      <c r="IU323" s="32"/>
    </row>
    <row r="324" spans="251:255" ht="13.5" customHeight="1">
      <c r="IQ324" s="5"/>
      <c r="IR324" s="5"/>
      <c r="IS324" s="28"/>
      <c r="IT324" s="32"/>
      <c r="IU324" s="32"/>
    </row>
    <row r="325" spans="251:255" ht="13.5" customHeight="1">
      <c r="IQ325" s="5"/>
      <c r="IR325" s="5"/>
      <c r="IS325" s="28"/>
      <c r="IT325" s="32"/>
      <c r="IU325" s="32"/>
    </row>
    <row r="326" spans="251:255" ht="13.5" customHeight="1">
      <c r="IQ326" s="5"/>
      <c r="IR326" s="5"/>
      <c r="IS326" s="28"/>
      <c r="IT326" s="32"/>
      <c r="IU326" s="32"/>
    </row>
    <row r="327" spans="251:255" ht="13.5" customHeight="1">
      <c r="IQ327" s="5"/>
      <c r="IR327" s="5"/>
      <c r="IS327" s="28"/>
      <c r="IT327" s="32"/>
      <c r="IU327" s="32"/>
    </row>
    <row r="328" spans="251:255" ht="13.5" customHeight="1">
      <c r="IQ328" s="5"/>
      <c r="IR328" s="5"/>
      <c r="IS328" s="28"/>
      <c r="IT328" s="32"/>
      <c r="IU328" s="32"/>
    </row>
    <row r="329" spans="251:255" ht="13.5" customHeight="1">
      <c r="IQ329" s="5"/>
      <c r="IR329" s="5"/>
      <c r="IS329" s="28"/>
      <c r="IT329" s="32"/>
      <c r="IU329" s="32"/>
    </row>
    <row r="330" spans="251:255" ht="13.5" customHeight="1">
      <c r="IQ330" s="5"/>
      <c r="IR330" s="5"/>
      <c r="IS330" s="28"/>
      <c r="IT330" s="32"/>
      <c r="IU330" s="32"/>
    </row>
    <row r="331" spans="251:255" ht="13.5" customHeight="1">
      <c r="IQ331" s="5"/>
      <c r="IR331" s="5"/>
      <c r="IS331" s="28"/>
      <c r="IT331" s="32"/>
      <c r="IU331" s="32"/>
    </row>
    <row r="332" spans="251:255" ht="13.5" customHeight="1">
      <c r="IQ332" s="5"/>
      <c r="IR332" s="5"/>
      <c r="IS332" s="28"/>
      <c r="IT332" s="32"/>
      <c r="IU332" s="32"/>
    </row>
    <row r="333" spans="251:255" ht="13.5" customHeight="1">
      <c r="IQ333" s="5"/>
      <c r="IR333" s="5"/>
      <c r="IS333" s="28"/>
      <c r="IT333" s="32"/>
      <c r="IU333" s="32"/>
    </row>
    <row r="334" spans="251:255" ht="13.5" customHeight="1">
      <c r="IQ334" s="5"/>
      <c r="IR334" s="5"/>
      <c r="IS334" s="28"/>
      <c r="IT334" s="32"/>
      <c r="IU334" s="32"/>
    </row>
    <row r="335" spans="251:255" ht="13.5" customHeight="1">
      <c r="IQ335" s="5"/>
      <c r="IR335" s="5"/>
      <c r="IS335" s="28"/>
      <c r="IT335" s="32"/>
      <c r="IU335" s="32"/>
    </row>
    <row r="336" spans="251:255" ht="13.5" customHeight="1">
      <c r="IQ336" s="5"/>
      <c r="IR336" s="5"/>
      <c r="IS336" s="28"/>
      <c r="IT336" s="32"/>
      <c r="IU336" s="32"/>
    </row>
    <row r="337" spans="251:255" ht="13.5" customHeight="1">
      <c r="IQ337" s="5"/>
      <c r="IR337" s="5"/>
      <c r="IS337" s="28"/>
      <c r="IT337" s="32"/>
      <c r="IU337" s="32"/>
    </row>
    <row r="338" spans="251:255" ht="13.5" customHeight="1">
      <c r="IQ338" s="5"/>
      <c r="IR338" s="5"/>
      <c r="IS338" s="28"/>
      <c r="IT338" s="32"/>
      <c r="IU338" s="32"/>
    </row>
    <row r="339" spans="251:255" ht="13.5" customHeight="1">
      <c r="IQ339" s="5"/>
      <c r="IR339" s="5"/>
      <c r="IS339" s="28"/>
      <c r="IT339" s="32"/>
      <c r="IU339" s="32"/>
    </row>
    <row r="340" spans="251:255" ht="13.5" customHeight="1">
      <c r="IQ340" s="5"/>
      <c r="IR340" s="5"/>
      <c r="IS340" s="28"/>
      <c r="IT340" s="32"/>
      <c r="IU340" s="32"/>
    </row>
    <row r="341" spans="251:255" ht="13.5" customHeight="1">
      <c r="IQ341" s="5"/>
      <c r="IR341" s="5"/>
      <c r="IS341" s="28"/>
      <c r="IT341" s="32"/>
      <c r="IU341" s="32"/>
    </row>
    <row r="342" spans="251:255" ht="13.5" customHeight="1">
      <c r="IQ342" s="5"/>
      <c r="IR342" s="5"/>
      <c r="IS342" s="28"/>
      <c r="IT342" s="32"/>
      <c r="IU342" s="32"/>
    </row>
    <row r="343" spans="251:255" ht="13.5" customHeight="1">
      <c r="IQ343" s="5"/>
      <c r="IR343" s="5"/>
      <c r="IS343" s="28"/>
      <c r="IT343" s="32"/>
      <c r="IU343" s="32"/>
    </row>
    <row r="344" spans="251:255" ht="13.5" customHeight="1">
      <c r="IQ344" s="5"/>
      <c r="IR344" s="5"/>
      <c r="IS344" s="28"/>
      <c r="IT344" s="32"/>
      <c r="IU344" s="32"/>
    </row>
    <row r="345" spans="251:255" ht="13.5" customHeight="1">
      <c r="IQ345" s="5"/>
      <c r="IR345" s="5"/>
      <c r="IS345" s="28"/>
      <c r="IT345" s="32"/>
      <c r="IU345" s="32"/>
    </row>
    <row r="346" spans="251:255" ht="13.5" customHeight="1">
      <c r="IQ346" s="5"/>
      <c r="IR346" s="5"/>
      <c r="IS346" s="28"/>
      <c r="IT346" s="32"/>
      <c r="IU346" s="32"/>
    </row>
    <row r="347" spans="251:255" ht="13.5" customHeight="1">
      <c r="IQ347" s="5"/>
      <c r="IR347" s="5"/>
      <c r="IS347" s="28"/>
      <c r="IT347" s="32"/>
      <c r="IU347" s="32"/>
    </row>
    <row r="348" spans="251:255" ht="13.5" customHeight="1">
      <c r="IQ348" s="5"/>
      <c r="IR348" s="5"/>
      <c r="IS348" s="28"/>
      <c r="IT348" s="32"/>
      <c r="IU348" s="32"/>
    </row>
    <row r="349" spans="251:255" ht="13.5" customHeight="1">
      <c r="IQ349" s="5"/>
      <c r="IR349" s="5"/>
      <c r="IS349" s="28"/>
      <c r="IT349" s="32"/>
      <c r="IU349" s="32"/>
    </row>
    <row r="350" spans="251:255" ht="13.5" customHeight="1">
      <c r="IQ350" s="5"/>
      <c r="IR350" s="5"/>
      <c r="IS350" s="28"/>
      <c r="IT350" s="32"/>
      <c r="IU350" s="32"/>
    </row>
    <row r="351" spans="251:255" ht="13.5" customHeight="1">
      <c r="IQ351" s="5"/>
      <c r="IR351" s="5"/>
      <c r="IS351" s="28"/>
      <c r="IT351" s="32"/>
      <c r="IU351" s="32"/>
    </row>
    <row r="352" spans="251:255" ht="13.5" customHeight="1">
      <c r="IQ352" s="5"/>
      <c r="IR352" s="5"/>
      <c r="IS352" s="28"/>
      <c r="IT352" s="32"/>
      <c r="IU352" s="32"/>
    </row>
  </sheetData>
  <sheetProtection/>
  <mergeCells count="97">
    <mergeCell ref="A1:U1"/>
    <mergeCell ref="V1:AQ1"/>
    <mergeCell ref="AG10:AO10"/>
    <mergeCell ref="L6:V6"/>
    <mergeCell ref="W6:AA6"/>
    <mergeCell ref="AC6:AE6"/>
    <mergeCell ref="AF6:AG6"/>
    <mergeCell ref="AG8:AO8"/>
    <mergeCell ref="B10:L10"/>
    <mergeCell ref="M10:V10"/>
    <mergeCell ref="A5:AQ5"/>
    <mergeCell ref="B13:L13"/>
    <mergeCell ref="X13:AF13"/>
    <mergeCell ref="B8:L8"/>
    <mergeCell ref="M8:V8"/>
    <mergeCell ref="X8:AF8"/>
    <mergeCell ref="AG12:AO12"/>
    <mergeCell ref="X9:AF9"/>
    <mergeCell ref="B11:L11"/>
    <mergeCell ref="X11:AF11"/>
    <mergeCell ref="B12:L12"/>
    <mergeCell ref="M12:O12"/>
    <mergeCell ref="X12:AF12"/>
    <mergeCell ref="M14:R14"/>
    <mergeCell ref="X14:AF14"/>
    <mergeCell ref="B16:L16"/>
    <mergeCell ref="B15:R15"/>
    <mergeCell ref="B19:L19"/>
    <mergeCell ref="M19:AO19"/>
    <mergeCell ref="B17:L17"/>
    <mergeCell ref="M17:AO17"/>
    <mergeCell ref="B18:L18"/>
    <mergeCell ref="V18:AF18"/>
    <mergeCell ref="B20:L20"/>
    <mergeCell ref="M20:AO20"/>
    <mergeCell ref="B21:L21"/>
    <mergeCell ref="M21:AO21"/>
    <mergeCell ref="B22:L22"/>
    <mergeCell ref="M22:AO22"/>
    <mergeCell ref="B23:L23"/>
    <mergeCell ref="M23:AO23"/>
    <mergeCell ref="B24:L24"/>
    <mergeCell ref="M24:AO24"/>
    <mergeCell ref="M27:AO27"/>
    <mergeCell ref="B28:L28"/>
    <mergeCell ref="B25:L25"/>
    <mergeCell ref="M25:AO25"/>
    <mergeCell ref="B26:L26"/>
    <mergeCell ref="M26:AO26"/>
    <mergeCell ref="B29:L29"/>
    <mergeCell ref="M29:AO29"/>
    <mergeCell ref="B32:L32"/>
    <mergeCell ref="M32:AO32"/>
    <mergeCell ref="B33:L33"/>
    <mergeCell ref="M33:AO33"/>
    <mergeCell ref="B34:L34"/>
    <mergeCell ref="M34:AO34"/>
    <mergeCell ref="M38:AO38"/>
    <mergeCell ref="B35:L35"/>
    <mergeCell ref="M35:AO35"/>
    <mergeCell ref="B36:L36"/>
    <mergeCell ref="M36:AO36"/>
    <mergeCell ref="B37:L37"/>
    <mergeCell ref="M37:AO37"/>
    <mergeCell ref="B38:L38"/>
    <mergeCell ref="P41:U41"/>
    <mergeCell ref="Z41:AM41"/>
    <mergeCell ref="AN41:AO41"/>
    <mergeCell ref="B41:L41"/>
    <mergeCell ref="B43:L43"/>
    <mergeCell ref="M43:O43"/>
    <mergeCell ref="P43:U43"/>
    <mergeCell ref="B39:L39"/>
    <mergeCell ref="M39:AO39"/>
    <mergeCell ref="B40:L40"/>
    <mergeCell ref="M40:AO40"/>
    <mergeCell ref="B42:L42"/>
    <mergeCell ref="M42:AO42"/>
    <mergeCell ref="M41:O41"/>
    <mergeCell ref="A3:AP3"/>
    <mergeCell ref="M28:O28"/>
    <mergeCell ref="P28:U28"/>
    <mergeCell ref="Z28:AM28"/>
    <mergeCell ref="AN28:AO28"/>
    <mergeCell ref="AG13:AO13"/>
    <mergeCell ref="B9:L9"/>
    <mergeCell ref="X10:AF10"/>
    <mergeCell ref="M9:V9"/>
    <mergeCell ref="B27:L27"/>
    <mergeCell ref="AJ46:AO46"/>
    <mergeCell ref="AD46:AH46"/>
    <mergeCell ref="B47:Y47"/>
    <mergeCell ref="Y44:AA44"/>
    <mergeCell ref="B45:W45"/>
    <mergeCell ref="B44:X44"/>
    <mergeCell ref="B46:X46"/>
    <mergeCell ref="Y46:AA46"/>
  </mergeCells>
  <dataValidations count="32">
    <dataValidation type="list" allowBlank="1" showInputMessage="1" showErrorMessage="1" error="Wrong Selection" sqref="M12:O12">
      <formula1>"Yes"</formula1>
    </dataValidation>
    <dataValidation allowBlank="1" showErrorMessage="1" prompt="&#10;" error="&#10;" sqref="M8:V8"/>
    <dataValidation type="whole" allowBlank="1" showInputMessage="1" showErrorMessage="1" prompt="Enter numeric values without using special characters like &quot;/&quot; or &quot;-&quot;" error="Only numeric characters allowed" sqref="AR27:AX28 AR40:AX41">
      <formula1>0</formula1>
      <formula2>9.99999999999999E+23</formula2>
    </dataValidation>
    <dataValidation type="list" allowBlank="1" showInputMessage="1" showErrorMessage="1" prompt="Select Quarter" error="Wrong Selection" sqref="W6:AA6">
      <formula1>$IQ$55:$IQ$58</formula1>
    </dataValidation>
    <dataValidation type="list" allowBlank="1" showInputMessage="1" showErrorMessage="1" prompt="Select Year" error="Incorrect selection" sqref="AC6:AE6">
      <formula1>$IQ$75:$IQ$77</formula1>
    </dataValidation>
    <dataValidation type="list" allowBlank="1" showInputMessage="1" showErrorMessage="1" promptTitle="Select" prompt="Correct Financial Year" error="Wrong Selection" sqref="AG8:AO8">
      <formula1>$IQ$62:$IQ$64</formula1>
    </dataValidation>
    <dataValidation type="custom" allowBlank="1" showInputMessage="1" showErrorMessage="1" prompt="Maximum Length = 75" errorTitle="Error" error="Numeric, Special Chararcter not Allowed Or Max Length Exceeding 75" sqref="M17:AO17">
      <formula1>IF(AND(IQ43=1,LEN(M17)&lt;=75),1,0)</formula1>
    </dataValidation>
    <dataValidation type="textLength" allowBlank="1" showInputMessage="1" showErrorMessage="1" error="Should be Blank" sqref="L7">
      <formula1>0</formula1>
      <formula2>0</formula2>
    </dataValidation>
    <dataValidation type="custom" allowBlank="1" showInputMessage="1" showErrorMessage="1" prompt="Maximum Length = 75" error="Invalid e-mail" sqref="M29:AO29">
      <formula1>IF(eMailVerification2=1,1,0)</formula1>
    </dataValidation>
    <dataValidation type="textLength" allowBlank="1" showInputMessage="1" showErrorMessage="1" prompt="Maximum Length = 25" errorTitle="Error" error="Maximum Length = 25" sqref="M21:AO25 M34:AO38">
      <formula1>0</formula1>
      <formula2>25</formula2>
    </dataValidation>
    <dataValidation allowBlank="1" showInputMessage="1" showErrorMessage="1" prompt="Specify the PAN  of the Deductor. This field is optional . A valid value must be provided or must be NULL.  Pan of Deductor is Mandatory for Non-Govt Organization. " sqref="M10:V10"/>
    <dataValidation type="whole" allowBlank="1" showInputMessage="1" showErrorMessage="1" prompt="Length = 6, enter numeric value" error="Length = 6, enter numeric value" sqref="M27:AO27 M40:AO40">
      <formula1>100000</formula1>
      <formula2>999999</formula2>
    </dataValidation>
    <dataValidation type="custom" allowBlank="1" showInputMessage="1" showErrorMessage="1" prompt="Maximum Length = 75" errorTitle="Error" error="Numeric, Special Chararcter not Allowed Or Max Length Exceeding 75" sqref="M32:AO32">
      <formula1>IF(AND(IQ42=1,LEN(M32)&lt;=75),1,0)</formula1>
    </dataValidation>
    <dataValidation type="list" showInputMessage="1" showErrorMessage="1" promptTitle="Select" prompt="Any one" error="Wrong Selection" sqref="V18:AF18">
      <formula1>$IQ$51:$IQ$52</formula1>
    </dataValidation>
    <dataValidation type="custom" allowBlank="1" showInputMessage="1" showErrorMessage="1" prompt="Maximum Length = 75" error="Invalid e-mail" sqref="M42:AO42">
      <formula1>IF(eMailVerification1=1,1,0)</formula1>
    </dataValidation>
    <dataValidation type="whole" allowBlank="1" showInputMessage="1" showErrorMessage="1" promptTitle="Enter STD Code" prompt="Maximum Length = 5, Enter numeric values without special characters like &quot;+&quot; or &quot;-&quot; " error="Maximum Length = 5, Enter numeric values without special characters like &quot;+&quot; or &quot;-&quot; " sqref="M28:O28">
      <formula1>0</formula1>
      <formula2>99999</formula2>
    </dataValidation>
    <dataValidation type="whole" allowBlank="1" showInputMessage="1" showErrorMessage="1" promptTitle="Enter Telephone Number" prompt="Maximum Length = 10, Enter numeric values without special characters like &quot;+&quot; or &quot;-&quot; " error="Maximum Length = 10, Enter numeric values without special characters like &quot;+&quot; or &quot;-&quot; " sqref="P41:U41">
      <formula1>0</formula1>
      <formula2>9999999999</formula2>
    </dataValidation>
    <dataValidation allowBlank="1" error="Only numeric characters allowed" sqref="Z28 Z41"/>
    <dataValidation type="list" allowBlank="1" showInputMessage="1" showErrorMessage="1" prompt="select one from dropdown" error="select one from dropdown" sqref="AN41:AO41 AN28:AO28">
      <formula1>"Y,N"</formula1>
    </dataValidation>
    <dataValidation type="custom" allowBlank="1" showInputMessage="1" showErrorMessage="1" prompt="Length = 15, enter numeric value" error="Length = 15, enter numeric value" sqref="AG13:AO13">
      <formula1>IF(LEN(AG13)&lt;&gt;15,0,IF(VALUE(AG13)&gt;0,1,0))</formula1>
    </dataValidation>
    <dataValidation type="custom" operator="equal" allowBlank="1" showInputMessage="1" showErrorMessage="1" prompt="Length = 15, enter numeric value" error="Length = 15, enter numeric value" sqref="AG12:AO12">
      <formula1>IF(LEN(AG12)&lt;&gt;15,0,IF(VALUE(AG12)&gt;0,1,0))</formula1>
    </dataValidation>
    <dataValidation type="textLength" operator="equal" allowBlank="1" showInputMessage="1" showErrorMessage="1" prompt="Length = 10" error="Length = 10" sqref="M9:V9">
      <formula1>10</formula1>
    </dataValidation>
    <dataValidation type="list" allowBlank="1" showInputMessage="1" showErrorMessage="1" prompt="Select one from dropdown" sqref="M43:O43">
      <formula1>"Y,N"</formula1>
    </dataValidation>
    <dataValidation type="textLength" operator="lessThanOrEqual" allowBlank="1" showInputMessage="1" showErrorMessage="1" prompt="Maximum Length = 20" errorTitle="Error" error="Maximum Length = 20" sqref="M33:AO33">
      <formula1>20</formula1>
    </dataValidation>
    <dataValidation type="textLength" operator="lessThanOrEqual" allowBlank="1" showInputMessage="1" showErrorMessage="1" prompt="Maximum Length = 75" error="Maximum Length = 75" sqref="M19:AO19">
      <formula1>75</formula1>
    </dataValidation>
    <dataValidation type="list" allowBlank="1" showInputMessage="1" showErrorMessage="1" sqref="Y46:AA46">
      <formula1>"Yes,No"</formula1>
    </dataValidation>
    <dataValidation type="custom" allowBlank="1" showInputMessage="1" showErrorMessage="1" prompt="Enter the 6-digit alphanumric ID generated after successful registration." error="Enter the 6-digit alphanumric ID generated after successful registration." sqref="AJ46:AO46">
      <formula1>IF(LEN(AJ46)&gt;6,0,1)</formula1>
    </dataValidation>
    <dataValidation type="list" allowBlank="1" showInputMessage="1" showErrorMessage="1" sqref="M14:R14">
      <formula1>"Other Details,Tan "</formula1>
    </dataValidation>
    <dataValidation type="list" allowBlank="1" showInputMessage="1" showErrorMessage="1" prompt="select one from dropdown" sqref="M39:AO39">
      <formula1>$IQ$89:$IQ$123</formula1>
    </dataValidation>
    <dataValidation type="list" allowBlank="1" showInputMessage="1" showErrorMessage="1" prompt="select one from dropdown" error="select one from dropdown" sqref="M26:AO26">
      <formula1>$IQ$89:$IQ$123</formula1>
    </dataValidation>
    <dataValidation type="whole" allowBlank="1" showInputMessage="1" showErrorMessage="1" promptTitle="Enter Telephone Number" prompt="Maximum Length = 10, Enter numeric values without special characters like &quot;+&quot; or &quot;-&quot; " error="Maximum Length = 10, Enter numeric values without special characters like &quot;+&quot; or &quot;-&quot; " sqref="P28:U28">
      <formula1>0</formula1>
      <formula2>9999999999</formula2>
    </dataValidation>
    <dataValidation type="whole" allowBlank="1" showInputMessage="1" showErrorMessage="1" promptTitle="Enter STD Code" prompt="Maximum Length = 5, Enter numeric values without special characters like &quot;+&quot; or &quot;-&quot; " error="Maximum Length = 5, Enter numeric values without special characters like &quot;+&quot; or &quot;-&quot; " sqref="M41:O41">
      <formula1>0</formula1>
      <formula2>99999</formula2>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IV885"/>
  <sheetViews>
    <sheetView workbookViewId="0" topLeftCell="A1">
      <pane ySplit="6" topLeftCell="BM7" activePane="bottomLeft" state="frozen"/>
      <selection pane="topLeft" activeCell="A1" sqref="A1"/>
      <selection pane="bottomLeft" activeCell="A7" sqref="A7"/>
    </sheetView>
  </sheetViews>
  <sheetFormatPr defaultColWidth="9.140625" defaultRowHeight="12.75"/>
  <cols>
    <col min="1" max="2" width="9.140625" style="114" customWidth="1"/>
    <col min="3" max="3" width="11.421875" style="114" customWidth="1"/>
    <col min="4" max="4" width="12.28125" style="114" customWidth="1"/>
    <col min="5" max="5" width="12.140625" style="114" customWidth="1"/>
    <col min="6" max="6" width="12.7109375" style="114" customWidth="1"/>
    <col min="7" max="7" width="11.28125" style="114" customWidth="1"/>
    <col min="8" max="8" width="13.00390625" style="114" customWidth="1"/>
    <col min="9" max="9" width="12.28125" style="114" customWidth="1"/>
    <col min="10" max="10" width="12.7109375" style="114" customWidth="1"/>
    <col min="11" max="11" width="12.140625" style="116" customWidth="1"/>
    <col min="12" max="12" width="11.7109375" style="114" customWidth="1"/>
    <col min="13" max="13" width="11.140625" style="0" customWidth="1"/>
    <col min="14" max="14" width="11.421875" style="0" customWidth="1"/>
    <col min="15" max="15" width="11.140625" style="0" customWidth="1"/>
    <col min="16" max="16" width="11.57421875" style="0" customWidth="1"/>
    <col min="18" max="19" width="9.8515625" style="0" customWidth="1"/>
    <col min="20" max="20" width="11.57421875" style="0" customWidth="1"/>
    <col min="21" max="21" width="11.28125" style="0" customWidth="1"/>
    <col min="22" max="22" width="10.8515625" style="0" customWidth="1"/>
    <col min="23" max="23" width="11.28125" style="0" customWidth="1"/>
  </cols>
  <sheetData>
    <row r="1" spans="1:255" ht="12.75">
      <c r="A1" s="103" t="s">
        <v>123</v>
      </c>
      <c r="B1" s="103"/>
      <c r="C1" s="103"/>
      <c r="D1" s="103"/>
      <c r="E1" s="103"/>
      <c r="F1" s="103"/>
      <c r="G1" s="103"/>
      <c r="H1" s="103"/>
      <c r="I1" s="103"/>
      <c r="J1" s="103"/>
      <c r="K1" s="103"/>
      <c r="L1" s="104"/>
      <c r="M1" s="103"/>
      <c r="N1" s="103"/>
      <c r="O1" s="103"/>
      <c r="P1" s="103"/>
      <c r="Q1" s="176"/>
      <c r="R1" s="103"/>
      <c r="S1" s="176"/>
      <c r="T1" s="103"/>
      <c r="U1" s="103"/>
      <c r="V1" s="103"/>
      <c r="W1" s="103"/>
      <c r="X1" s="103"/>
      <c r="Y1" s="10"/>
      <c r="IS1" s="15"/>
      <c r="IT1" s="15"/>
      <c r="IU1" s="15"/>
    </row>
    <row r="2" spans="1:24" ht="12.75">
      <c r="A2" s="147"/>
      <c r="B2" s="148"/>
      <c r="C2" s="177"/>
      <c r="D2" s="177"/>
      <c r="E2" s="177"/>
      <c r="F2" s="148"/>
      <c r="G2" s="148"/>
      <c r="H2" s="177"/>
      <c r="I2" s="177">
        <f>SUM(C2:G2)</f>
        <v>0</v>
      </c>
      <c r="J2" s="148"/>
      <c r="K2" s="177"/>
      <c r="L2" s="149"/>
      <c r="M2" s="151"/>
      <c r="N2" s="150"/>
      <c r="O2" s="151"/>
      <c r="P2" s="148"/>
      <c r="Q2" s="147">
        <f>IF(A2="","",LEFT(Form!$Y$44,1))</f>
      </c>
      <c r="R2" s="148"/>
      <c r="S2" s="177"/>
      <c r="T2" s="151">
        <f>SUMIF(annexureChallanSrno,A2,annexureTotalDeposit)</f>
        <v>0</v>
      </c>
      <c r="U2" s="151">
        <f>SUMIF(annexureChallanSrno,A2,annexureTDS)</f>
        <v>0</v>
      </c>
      <c r="V2" s="151">
        <f>SUMIF(annexureChallanSrno,A2,annexureSurcharges)</f>
        <v>0</v>
      </c>
      <c r="W2" s="151">
        <f>SUMIF(annexureChallanSrno,A2,annexureEducation)</f>
        <v>0</v>
      </c>
      <c r="X2" s="214"/>
    </row>
    <row r="3" spans="1:24" s="211" customFormat="1" ht="84">
      <c r="A3" s="105" t="s">
        <v>71</v>
      </c>
      <c r="B3" s="105" t="s">
        <v>355</v>
      </c>
      <c r="C3" s="105" t="s">
        <v>72</v>
      </c>
      <c r="D3" s="105" t="s">
        <v>73</v>
      </c>
      <c r="E3" s="105" t="s">
        <v>74</v>
      </c>
      <c r="F3" s="105" t="s">
        <v>75</v>
      </c>
      <c r="G3" s="105" t="s">
        <v>76</v>
      </c>
      <c r="H3" s="105" t="s">
        <v>349</v>
      </c>
      <c r="I3" s="105" t="s">
        <v>77</v>
      </c>
      <c r="J3" s="105" t="s">
        <v>121</v>
      </c>
      <c r="K3" s="105" t="s">
        <v>350</v>
      </c>
      <c r="L3" s="105" t="s">
        <v>78</v>
      </c>
      <c r="M3" s="105" t="s">
        <v>448</v>
      </c>
      <c r="N3" s="105" t="s">
        <v>449</v>
      </c>
      <c r="O3" s="105" t="s">
        <v>351</v>
      </c>
      <c r="P3" s="105" t="s">
        <v>407</v>
      </c>
      <c r="Q3" s="178" t="s">
        <v>408</v>
      </c>
      <c r="R3" s="105" t="s">
        <v>562</v>
      </c>
      <c r="S3" s="105" t="s">
        <v>563</v>
      </c>
      <c r="T3" s="178" t="s">
        <v>559</v>
      </c>
      <c r="U3" s="207" t="s">
        <v>556</v>
      </c>
      <c r="V3" s="208" t="s">
        <v>557</v>
      </c>
      <c r="W3" s="207" t="s">
        <v>558</v>
      </c>
      <c r="X3" s="207" t="s">
        <v>602</v>
      </c>
    </row>
    <row r="4" spans="1:241" ht="12.75">
      <c r="A4" s="106">
        <v>701</v>
      </c>
      <c r="B4" s="106">
        <v>702</v>
      </c>
      <c r="C4" s="106">
        <v>703</v>
      </c>
      <c r="D4" s="106">
        <v>704</v>
      </c>
      <c r="E4" s="106">
        <v>705</v>
      </c>
      <c r="F4" s="106">
        <v>706</v>
      </c>
      <c r="G4" s="106">
        <v>707</v>
      </c>
      <c r="H4" s="106"/>
      <c r="I4" s="106">
        <v>708</v>
      </c>
      <c r="J4" s="106">
        <v>709</v>
      </c>
      <c r="K4" s="106"/>
      <c r="L4" s="106">
        <v>710</v>
      </c>
      <c r="M4" s="106"/>
      <c r="N4" s="106">
        <v>711</v>
      </c>
      <c r="O4" s="106"/>
      <c r="P4" s="106">
        <v>712</v>
      </c>
      <c r="Q4" s="179">
        <v>713</v>
      </c>
      <c r="R4" s="106"/>
      <c r="S4" s="179"/>
      <c r="T4" s="180"/>
      <c r="U4" s="180"/>
      <c r="V4" s="180"/>
      <c r="W4" s="77"/>
      <c r="X4" s="77"/>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row>
    <row r="5" spans="1:241" ht="13.5">
      <c r="A5" s="107">
        <v>1</v>
      </c>
      <c r="B5" s="107">
        <v>2</v>
      </c>
      <c r="C5" s="107">
        <v>3</v>
      </c>
      <c r="D5" s="107">
        <v>4</v>
      </c>
      <c r="E5" s="107">
        <v>5</v>
      </c>
      <c r="F5" s="107">
        <v>6</v>
      </c>
      <c r="G5" s="107">
        <v>7</v>
      </c>
      <c r="H5" s="107">
        <v>8</v>
      </c>
      <c r="I5" s="107">
        <v>9</v>
      </c>
      <c r="J5" s="107">
        <v>10</v>
      </c>
      <c r="K5" s="107">
        <v>11</v>
      </c>
      <c r="L5" s="107">
        <v>12</v>
      </c>
      <c r="M5" s="107">
        <v>13</v>
      </c>
      <c r="N5" s="107">
        <v>14</v>
      </c>
      <c r="O5" s="107">
        <v>15</v>
      </c>
      <c r="P5" s="107">
        <v>16</v>
      </c>
      <c r="Q5" s="107">
        <v>17</v>
      </c>
      <c r="R5" s="107">
        <v>18</v>
      </c>
      <c r="S5" s="227">
        <v>19</v>
      </c>
      <c r="T5" s="226">
        <v>20</v>
      </c>
      <c r="U5" s="226">
        <v>21</v>
      </c>
      <c r="V5" s="226">
        <v>22</v>
      </c>
      <c r="W5" s="183">
        <v>23</v>
      </c>
      <c r="X5" s="183">
        <v>24</v>
      </c>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row>
    <row r="6" spans="1:23" ht="12.75" hidden="1">
      <c r="A6" s="102">
        <v>1</v>
      </c>
      <c r="B6" s="102" t="s">
        <v>463</v>
      </c>
      <c r="C6" s="135">
        <v>123456789012</v>
      </c>
      <c r="D6" s="135">
        <v>100000</v>
      </c>
      <c r="E6" s="135">
        <v>100000</v>
      </c>
      <c r="F6" s="136">
        <v>100000</v>
      </c>
      <c r="G6" s="136">
        <v>100000</v>
      </c>
      <c r="H6" s="128"/>
      <c r="I6" s="17">
        <v>123457189012</v>
      </c>
      <c r="J6" s="194"/>
      <c r="K6" s="137"/>
      <c r="L6" s="110"/>
      <c r="M6" s="109"/>
      <c r="N6" s="130">
        <v>38482</v>
      </c>
      <c r="O6" s="109"/>
      <c r="P6" s="131">
        <v>414</v>
      </c>
      <c r="Q6" s="132" t="s">
        <v>566</v>
      </c>
      <c r="R6" s="133">
        <v>452</v>
      </c>
      <c r="S6" s="108">
        <v>2452</v>
      </c>
      <c r="T6" s="134">
        <v>100</v>
      </c>
      <c r="U6" s="134">
        <v>5252</v>
      </c>
      <c r="V6" s="134">
        <v>52</v>
      </c>
      <c r="W6" s="134">
        <v>25</v>
      </c>
    </row>
    <row r="7" spans="1:24" ht="12.75">
      <c r="A7" s="102"/>
      <c r="B7" s="102"/>
      <c r="C7" s="218"/>
      <c r="D7" s="218"/>
      <c r="E7" s="218"/>
      <c r="F7" s="218"/>
      <c r="G7" s="218"/>
      <c r="H7" s="137"/>
      <c r="I7" s="219">
        <f>SUM(C7:G7)</f>
        <v>0</v>
      </c>
      <c r="J7" s="194"/>
      <c r="K7" s="137"/>
      <c r="L7" s="110"/>
      <c r="M7" s="130"/>
      <c r="N7" s="130"/>
      <c r="O7" s="109"/>
      <c r="P7" s="132"/>
      <c r="Q7" s="132"/>
      <c r="R7" s="133"/>
      <c r="S7" s="108"/>
      <c r="T7" s="17">
        <f>SUMIF(annexureChallanSrno,A7,annexureTotalDeposit)</f>
        <v>0</v>
      </c>
      <c r="U7" s="17">
        <f>SUMIF(annexureChallanSrno,A7,annexureTDS)</f>
        <v>0</v>
      </c>
      <c r="V7" s="17">
        <f>SUMIF(annexureChallanSrno,A7,annexureSurcharges)</f>
        <v>0</v>
      </c>
      <c r="W7" s="17">
        <f>SUMIF(annexureChallanSrno,A7,annexureEducation)</f>
        <v>0</v>
      </c>
      <c r="X7" s="76"/>
    </row>
    <row r="8" spans="1:24" s="152" customFormat="1" ht="12.75">
      <c r="A8" s="102"/>
      <c r="B8" s="102"/>
      <c r="C8" s="218"/>
      <c r="D8" s="218"/>
      <c r="E8" s="218"/>
      <c r="F8" s="218"/>
      <c r="G8" s="218"/>
      <c r="H8" s="137"/>
      <c r="I8" s="219">
        <f aca="true" t="shared" si="0" ref="I8:I62">SUM(C8:G8)</f>
        <v>0</v>
      </c>
      <c r="J8" s="194"/>
      <c r="K8" s="137"/>
      <c r="L8" s="110"/>
      <c r="M8" s="130"/>
      <c r="N8" s="130"/>
      <c r="O8" s="109"/>
      <c r="P8" s="132"/>
      <c r="Q8" s="132"/>
      <c r="R8" s="133"/>
      <c r="S8" s="108"/>
      <c r="T8" s="17">
        <f aca="true" t="shared" si="1" ref="T8:T62">SUMIF(annexureChallanSrno,A8,annexureTotalDeposit)</f>
        <v>0</v>
      </c>
      <c r="U8" s="17">
        <f aca="true" t="shared" si="2" ref="U8:U62">SUMIF(annexureChallanSrno,A8,annexureTDS)</f>
        <v>0</v>
      </c>
      <c r="V8" s="17">
        <f aca="true" t="shared" si="3" ref="V8:V62">SUMIF(annexureChallanSrno,A8,annexureSurcharges)</f>
        <v>0</v>
      </c>
      <c r="W8" s="17">
        <f aca="true" t="shared" si="4" ref="W8:W62">SUMIF(annexureChallanSrno,A8,annexureEducation)</f>
        <v>0</v>
      </c>
      <c r="X8" s="76"/>
    </row>
    <row r="9" spans="1:24" s="152" customFormat="1" ht="12.75">
      <c r="A9" s="102"/>
      <c r="B9" s="102"/>
      <c r="C9" s="218"/>
      <c r="D9" s="218"/>
      <c r="E9" s="218"/>
      <c r="F9" s="218"/>
      <c r="G9" s="218"/>
      <c r="H9" s="137"/>
      <c r="I9" s="219">
        <f t="shared" si="0"/>
        <v>0</v>
      </c>
      <c r="J9" s="194"/>
      <c r="K9" s="137"/>
      <c r="L9" s="110"/>
      <c r="M9" s="130"/>
      <c r="N9" s="130"/>
      <c r="O9" s="109"/>
      <c r="P9" s="132"/>
      <c r="Q9" s="132"/>
      <c r="R9" s="133"/>
      <c r="S9" s="108"/>
      <c r="T9" s="17">
        <f t="shared" si="1"/>
        <v>0</v>
      </c>
      <c r="U9" s="17">
        <f t="shared" si="2"/>
        <v>0</v>
      </c>
      <c r="V9" s="17">
        <f t="shared" si="3"/>
        <v>0</v>
      </c>
      <c r="W9" s="17">
        <f t="shared" si="4"/>
        <v>0</v>
      </c>
      <c r="X9" s="76"/>
    </row>
    <row r="10" spans="1:24" s="152" customFormat="1" ht="12.75">
      <c r="A10" s="102"/>
      <c r="B10" s="102"/>
      <c r="C10" s="218"/>
      <c r="D10" s="218"/>
      <c r="E10" s="218"/>
      <c r="F10" s="218"/>
      <c r="G10" s="218"/>
      <c r="H10" s="137"/>
      <c r="I10" s="219">
        <f t="shared" si="0"/>
        <v>0</v>
      </c>
      <c r="J10" s="194"/>
      <c r="K10" s="137"/>
      <c r="L10" s="110"/>
      <c r="M10" s="130"/>
      <c r="N10" s="130"/>
      <c r="O10" s="109"/>
      <c r="P10" s="132"/>
      <c r="Q10" s="132"/>
      <c r="R10" s="133"/>
      <c r="S10" s="108"/>
      <c r="T10" s="17">
        <f t="shared" si="1"/>
        <v>0</v>
      </c>
      <c r="U10" s="17">
        <f t="shared" si="2"/>
        <v>0</v>
      </c>
      <c r="V10" s="17">
        <f t="shared" si="3"/>
        <v>0</v>
      </c>
      <c r="W10" s="17">
        <f t="shared" si="4"/>
        <v>0</v>
      </c>
      <c r="X10" s="76"/>
    </row>
    <row r="11" spans="1:24" s="152" customFormat="1" ht="12.75">
      <c r="A11" s="102"/>
      <c r="B11" s="102"/>
      <c r="C11" s="218"/>
      <c r="D11" s="218"/>
      <c r="E11" s="218"/>
      <c r="F11" s="218"/>
      <c r="G11" s="218"/>
      <c r="H11" s="137"/>
      <c r="I11" s="219">
        <f t="shared" si="0"/>
        <v>0</v>
      </c>
      <c r="J11" s="194"/>
      <c r="K11" s="137"/>
      <c r="L11" s="110"/>
      <c r="M11" s="130"/>
      <c r="N11" s="130"/>
      <c r="O11" s="109"/>
      <c r="P11" s="132"/>
      <c r="Q11" s="132"/>
      <c r="R11" s="133"/>
      <c r="S11" s="108"/>
      <c r="T11" s="17">
        <f t="shared" si="1"/>
        <v>0</v>
      </c>
      <c r="U11" s="17">
        <f t="shared" si="2"/>
        <v>0</v>
      </c>
      <c r="V11" s="17">
        <f t="shared" si="3"/>
        <v>0</v>
      </c>
      <c r="W11" s="17">
        <f t="shared" si="4"/>
        <v>0</v>
      </c>
      <c r="X11" s="76"/>
    </row>
    <row r="12" spans="1:24" s="152" customFormat="1" ht="12.75">
      <c r="A12" s="102"/>
      <c r="B12" s="102"/>
      <c r="C12" s="218"/>
      <c r="D12" s="218"/>
      <c r="E12" s="218"/>
      <c r="F12" s="218"/>
      <c r="G12" s="218"/>
      <c r="H12" s="137"/>
      <c r="I12" s="219">
        <f t="shared" si="0"/>
        <v>0</v>
      </c>
      <c r="J12" s="194"/>
      <c r="K12" s="137"/>
      <c r="L12" s="110"/>
      <c r="M12" s="130"/>
      <c r="N12" s="130"/>
      <c r="O12" s="109"/>
      <c r="P12" s="132"/>
      <c r="Q12" s="132"/>
      <c r="R12" s="133"/>
      <c r="S12" s="108"/>
      <c r="T12" s="17">
        <f t="shared" si="1"/>
        <v>0</v>
      </c>
      <c r="U12" s="17">
        <f t="shared" si="2"/>
        <v>0</v>
      </c>
      <c r="V12" s="17">
        <f t="shared" si="3"/>
        <v>0</v>
      </c>
      <c r="W12" s="17">
        <f t="shared" si="4"/>
        <v>0</v>
      </c>
      <c r="X12" s="76"/>
    </row>
    <row r="13" spans="1:24" s="152" customFormat="1" ht="12.75">
      <c r="A13" s="102"/>
      <c r="B13" s="102"/>
      <c r="C13" s="218"/>
      <c r="D13" s="218"/>
      <c r="E13" s="218"/>
      <c r="F13" s="218"/>
      <c r="G13" s="218"/>
      <c r="H13" s="137"/>
      <c r="I13" s="219">
        <f t="shared" si="0"/>
        <v>0</v>
      </c>
      <c r="J13" s="194"/>
      <c r="K13" s="137"/>
      <c r="L13" s="110"/>
      <c r="M13" s="130"/>
      <c r="N13" s="130"/>
      <c r="O13" s="109"/>
      <c r="P13" s="132"/>
      <c r="Q13" s="132"/>
      <c r="R13" s="133"/>
      <c r="S13" s="108"/>
      <c r="T13" s="17">
        <f t="shared" si="1"/>
        <v>0</v>
      </c>
      <c r="U13" s="17">
        <f t="shared" si="2"/>
        <v>0</v>
      </c>
      <c r="V13" s="17">
        <f t="shared" si="3"/>
        <v>0</v>
      </c>
      <c r="W13" s="17">
        <f t="shared" si="4"/>
        <v>0</v>
      </c>
      <c r="X13" s="76"/>
    </row>
    <row r="14" spans="1:24" s="152" customFormat="1" ht="12.75">
      <c r="A14" s="102"/>
      <c r="B14" s="102"/>
      <c r="C14" s="218"/>
      <c r="D14" s="218"/>
      <c r="E14" s="218"/>
      <c r="F14" s="218"/>
      <c r="G14" s="218"/>
      <c r="H14" s="137"/>
      <c r="I14" s="219">
        <f t="shared" si="0"/>
        <v>0</v>
      </c>
      <c r="J14" s="194"/>
      <c r="K14" s="137"/>
      <c r="L14" s="110"/>
      <c r="M14" s="130"/>
      <c r="N14" s="130"/>
      <c r="O14" s="109"/>
      <c r="P14" s="132"/>
      <c r="Q14" s="132"/>
      <c r="R14" s="133"/>
      <c r="S14" s="108"/>
      <c r="T14" s="17">
        <f t="shared" si="1"/>
        <v>0</v>
      </c>
      <c r="U14" s="17">
        <f t="shared" si="2"/>
        <v>0</v>
      </c>
      <c r="V14" s="17">
        <f t="shared" si="3"/>
        <v>0</v>
      </c>
      <c r="W14" s="17">
        <f t="shared" si="4"/>
        <v>0</v>
      </c>
      <c r="X14" s="76"/>
    </row>
    <row r="15" spans="1:24" s="152" customFormat="1" ht="12.75">
      <c r="A15" s="102"/>
      <c r="B15" s="102"/>
      <c r="C15" s="218"/>
      <c r="D15" s="218"/>
      <c r="E15" s="218"/>
      <c r="F15" s="218"/>
      <c r="G15" s="218"/>
      <c r="H15" s="137"/>
      <c r="I15" s="219">
        <f t="shared" si="0"/>
        <v>0</v>
      </c>
      <c r="J15" s="194"/>
      <c r="K15" s="137"/>
      <c r="L15" s="110"/>
      <c r="M15" s="130"/>
      <c r="N15" s="130"/>
      <c r="O15" s="109"/>
      <c r="P15" s="132"/>
      <c r="Q15" s="132"/>
      <c r="R15" s="133"/>
      <c r="S15" s="108"/>
      <c r="T15" s="17">
        <f t="shared" si="1"/>
        <v>0</v>
      </c>
      <c r="U15" s="17">
        <f t="shared" si="2"/>
        <v>0</v>
      </c>
      <c r="V15" s="17">
        <f t="shared" si="3"/>
        <v>0</v>
      </c>
      <c r="W15" s="17">
        <f t="shared" si="4"/>
        <v>0</v>
      </c>
      <c r="X15" s="76"/>
    </row>
    <row r="16" spans="1:24" s="152" customFormat="1" ht="12.75">
      <c r="A16" s="102"/>
      <c r="B16" s="102"/>
      <c r="C16" s="218"/>
      <c r="D16" s="218"/>
      <c r="E16" s="218"/>
      <c r="F16" s="218"/>
      <c r="G16" s="218"/>
      <c r="H16" s="137"/>
      <c r="I16" s="219">
        <f t="shared" si="0"/>
        <v>0</v>
      </c>
      <c r="J16" s="194"/>
      <c r="K16" s="137"/>
      <c r="L16" s="110"/>
      <c r="M16" s="130"/>
      <c r="N16" s="130"/>
      <c r="O16" s="109"/>
      <c r="P16" s="132"/>
      <c r="Q16" s="132"/>
      <c r="R16" s="133"/>
      <c r="S16" s="108"/>
      <c r="T16" s="17">
        <f t="shared" si="1"/>
        <v>0</v>
      </c>
      <c r="U16" s="17">
        <f t="shared" si="2"/>
        <v>0</v>
      </c>
      <c r="V16" s="17">
        <f t="shared" si="3"/>
        <v>0</v>
      </c>
      <c r="W16" s="17">
        <f t="shared" si="4"/>
        <v>0</v>
      </c>
      <c r="X16" s="76"/>
    </row>
    <row r="17" spans="1:24" s="152" customFormat="1" ht="12.75">
      <c r="A17" s="102"/>
      <c r="B17" s="102"/>
      <c r="C17" s="218"/>
      <c r="D17" s="218"/>
      <c r="E17" s="218"/>
      <c r="F17" s="218"/>
      <c r="G17" s="218"/>
      <c r="H17" s="137"/>
      <c r="I17" s="219">
        <f t="shared" si="0"/>
        <v>0</v>
      </c>
      <c r="J17" s="194"/>
      <c r="K17" s="137"/>
      <c r="L17" s="110"/>
      <c r="M17" s="130"/>
      <c r="N17" s="130"/>
      <c r="O17" s="109"/>
      <c r="P17" s="132"/>
      <c r="Q17" s="132"/>
      <c r="R17" s="133"/>
      <c r="S17" s="108"/>
      <c r="T17" s="17">
        <f t="shared" si="1"/>
        <v>0</v>
      </c>
      <c r="U17" s="17">
        <f t="shared" si="2"/>
        <v>0</v>
      </c>
      <c r="V17" s="17">
        <f t="shared" si="3"/>
        <v>0</v>
      </c>
      <c r="W17" s="17">
        <f t="shared" si="4"/>
        <v>0</v>
      </c>
      <c r="X17" s="76"/>
    </row>
    <row r="18" spans="1:24" s="152" customFormat="1" ht="12.75">
      <c r="A18" s="102"/>
      <c r="B18" s="102"/>
      <c r="C18" s="218"/>
      <c r="D18" s="218"/>
      <c r="E18" s="218"/>
      <c r="F18" s="218"/>
      <c r="G18" s="218"/>
      <c r="H18" s="137"/>
      <c r="I18" s="219">
        <f t="shared" si="0"/>
        <v>0</v>
      </c>
      <c r="J18" s="194"/>
      <c r="K18" s="137"/>
      <c r="L18" s="110"/>
      <c r="M18" s="130"/>
      <c r="N18" s="130"/>
      <c r="O18" s="109"/>
      <c r="P18" s="132"/>
      <c r="Q18" s="132"/>
      <c r="R18" s="133"/>
      <c r="S18" s="108"/>
      <c r="T18" s="17">
        <f t="shared" si="1"/>
        <v>0</v>
      </c>
      <c r="U18" s="17">
        <f t="shared" si="2"/>
        <v>0</v>
      </c>
      <c r="V18" s="17">
        <f t="shared" si="3"/>
        <v>0</v>
      </c>
      <c r="W18" s="17">
        <f t="shared" si="4"/>
        <v>0</v>
      </c>
      <c r="X18" s="76"/>
    </row>
    <row r="19" spans="1:24" ht="12.75">
      <c r="A19" s="102"/>
      <c r="B19" s="102"/>
      <c r="C19" s="218"/>
      <c r="D19" s="218"/>
      <c r="E19" s="218"/>
      <c r="F19" s="218"/>
      <c r="G19" s="218"/>
      <c r="H19" s="137"/>
      <c r="I19" s="219">
        <f t="shared" si="0"/>
        <v>0</v>
      </c>
      <c r="J19" s="194"/>
      <c r="K19" s="137"/>
      <c r="L19" s="110"/>
      <c r="M19" s="130"/>
      <c r="N19" s="130"/>
      <c r="O19" s="109"/>
      <c r="P19" s="132"/>
      <c r="Q19" s="132"/>
      <c r="R19" s="133"/>
      <c r="S19" s="108"/>
      <c r="T19" s="17">
        <f t="shared" si="1"/>
        <v>0</v>
      </c>
      <c r="U19" s="17">
        <f t="shared" si="2"/>
        <v>0</v>
      </c>
      <c r="V19" s="17">
        <f t="shared" si="3"/>
        <v>0</v>
      </c>
      <c r="W19" s="17">
        <f t="shared" si="4"/>
        <v>0</v>
      </c>
      <c r="X19" s="76"/>
    </row>
    <row r="20" spans="1:24" ht="12.75">
      <c r="A20" s="102"/>
      <c r="B20" s="102"/>
      <c r="C20" s="218"/>
      <c r="D20" s="218"/>
      <c r="E20" s="218"/>
      <c r="F20" s="218"/>
      <c r="G20" s="218"/>
      <c r="H20" s="137"/>
      <c r="I20" s="219">
        <f t="shared" si="0"/>
        <v>0</v>
      </c>
      <c r="J20" s="194"/>
      <c r="K20" s="137"/>
      <c r="L20" s="110"/>
      <c r="M20" s="130"/>
      <c r="N20" s="130"/>
      <c r="O20" s="109"/>
      <c r="P20" s="132"/>
      <c r="Q20" s="132"/>
      <c r="R20" s="133"/>
      <c r="S20" s="108"/>
      <c r="T20" s="17">
        <f t="shared" si="1"/>
        <v>0</v>
      </c>
      <c r="U20" s="17">
        <f t="shared" si="2"/>
        <v>0</v>
      </c>
      <c r="V20" s="17">
        <f t="shared" si="3"/>
        <v>0</v>
      </c>
      <c r="W20" s="17">
        <f t="shared" si="4"/>
        <v>0</v>
      </c>
      <c r="X20" s="76"/>
    </row>
    <row r="21" spans="1:24" ht="12.75">
      <c r="A21" s="102"/>
      <c r="B21" s="102"/>
      <c r="C21" s="218"/>
      <c r="D21" s="218"/>
      <c r="E21" s="218"/>
      <c r="F21" s="218"/>
      <c r="G21" s="218"/>
      <c r="H21" s="137"/>
      <c r="I21" s="219">
        <f t="shared" si="0"/>
        <v>0</v>
      </c>
      <c r="J21" s="194"/>
      <c r="K21" s="137"/>
      <c r="L21" s="110"/>
      <c r="M21" s="130"/>
      <c r="N21" s="130"/>
      <c r="O21" s="109"/>
      <c r="P21" s="132"/>
      <c r="Q21" s="132"/>
      <c r="R21" s="133"/>
      <c r="S21" s="108"/>
      <c r="T21" s="17">
        <f t="shared" si="1"/>
        <v>0</v>
      </c>
      <c r="U21" s="17">
        <f t="shared" si="2"/>
        <v>0</v>
      </c>
      <c r="V21" s="17">
        <f t="shared" si="3"/>
        <v>0</v>
      </c>
      <c r="W21" s="17">
        <f t="shared" si="4"/>
        <v>0</v>
      </c>
      <c r="X21" s="76"/>
    </row>
    <row r="22" spans="1:24" ht="12.75">
      <c r="A22" s="102"/>
      <c r="B22" s="102"/>
      <c r="C22" s="218"/>
      <c r="D22" s="218"/>
      <c r="E22" s="218"/>
      <c r="F22" s="218"/>
      <c r="G22" s="218"/>
      <c r="H22" s="137"/>
      <c r="I22" s="219">
        <f t="shared" si="0"/>
        <v>0</v>
      </c>
      <c r="J22" s="194"/>
      <c r="K22" s="137"/>
      <c r="L22" s="110"/>
      <c r="M22" s="130"/>
      <c r="N22" s="130"/>
      <c r="O22" s="109"/>
      <c r="P22" s="132"/>
      <c r="Q22" s="132"/>
      <c r="R22" s="133"/>
      <c r="S22" s="108"/>
      <c r="T22" s="17">
        <f t="shared" si="1"/>
        <v>0</v>
      </c>
      <c r="U22" s="17">
        <f t="shared" si="2"/>
        <v>0</v>
      </c>
      <c r="V22" s="17">
        <f t="shared" si="3"/>
        <v>0</v>
      </c>
      <c r="W22" s="17">
        <f t="shared" si="4"/>
        <v>0</v>
      </c>
      <c r="X22" s="76"/>
    </row>
    <row r="23" spans="1:24" ht="12.75">
      <c r="A23" s="102"/>
      <c r="B23" s="102"/>
      <c r="C23" s="218"/>
      <c r="D23" s="218"/>
      <c r="E23" s="218"/>
      <c r="F23" s="218"/>
      <c r="G23" s="218"/>
      <c r="H23" s="137"/>
      <c r="I23" s="219">
        <f t="shared" si="0"/>
        <v>0</v>
      </c>
      <c r="J23" s="194"/>
      <c r="K23" s="137"/>
      <c r="L23" s="110"/>
      <c r="M23" s="130"/>
      <c r="N23" s="130"/>
      <c r="O23" s="109"/>
      <c r="P23" s="132"/>
      <c r="Q23" s="132"/>
      <c r="R23" s="133"/>
      <c r="S23" s="108"/>
      <c r="T23" s="17">
        <f t="shared" si="1"/>
        <v>0</v>
      </c>
      <c r="U23" s="17">
        <f t="shared" si="2"/>
        <v>0</v>
      </c>
      <c r="V23" s="17">
        <f t="shared" si="3"/>
        <v>0</v>
      </c>
      <c r="W23" s="17">
        <f t="shared" si="4"/>
        <v>0</v>
      </c>
      <c r="X23" s="76"/>
    </row>
    <row r="24" spans="1:24" ht="12.75">
      <c r="A24" s="102"/>
      <c r="B24" s="102"/>
      <c r="C24" s="218"/>
      <c r="D24" s="218"/>
      <c r="E24" s="218"/>
      <c r="F24" s="218"/>
      <c r="G24" s="218"/>
      <c r="H24" s="137"/>
      <c r="I24" s="219">
        <f t="shared" si="0"/>
        <v>0</v>
      </c>
      <c r="J24" s="194"/>
      <c r="K24" s="137"/>
      <c r="L24" s="110"/>
      <c r="M24" s="130"/>
      <c r="N24" s="130"/>
      <c r="O24" s="109"/>
      <c r="P24" s="132"/>
      <c r="Q24" s="132"/>
      <c r="R24" s="133"/>
      <c r="S24" s="108"/>
      <c r="T24" s="17">
        <f t="shared" si="1"/>
        <v>0</v>
      </c>
      <c r="U24" s="17">
        <f t="shared" si="2"/>
        <v>0</v>
      </c>
      <c r="V24" s="17">
        <f t="shared" si="3"/>
        <v>0</v>
      </c>
      <c r="W24" s="17">
        <f t="shared" si="4"/>
        <v>0</v>
      </c>
      <c r="X24" s="76"/>
    </row>
    <row r="25" spans="1:24" ht="12.75">
      <c r="A25" s="102"/>
      <c r="B25" s="102"/>
      <c r="C25" s="218"/>
      <c r="D25" s="218"/>
      <c r="E25" s="218"/>
      <c r="F25" s="218"/>
      <c r="G25" s="218"/>
      <c r="H25" s="137"/>
      <c r="I25" s="219">
        <f t="shared" si="0"/>
        <v>0</v>
      </c>
      <c r="J25" s="194"/>
      <c r="K25" s="137"/>
      <c r="L25" s="110"/>
      <c r="M25" s="130"/>
      <c r="N25" s="130"/>
      <c r="O25" s="109"/>
      <c r="P25" s="132"/>
      <c r="Q25" s="132"/>
      <c r="R25" s="133"/>
      <c r="S25" s="108"/>
      <c r="T25" s="17">
        <f t="shared" si="1"/>
        <v>0</v>
      </c>
      <c r="U25" s="17">
        <f t="shared" si="2"/>
        <v>0</v>
      </c>
      <c r="V25" s="17">
        <f t="shared" si="3"/>
        <v>0</v>
      </c>
      <c r="W25" s="17">
        <f t="shared" si="4"/>
        <v>0</v>
      </c>
      <c r="X25" s="76"/>
    </row>
    <row r="26" spans="1:24" ht="12.75">
      <c r="A26" s="102"/>
      <c r="B26" s="102"/>
      <c r="C26" s="218"/>
      <c r="D26" s="218"/>
      <c r="E26" s="218"/>
      <c r="F26" s="218"/>
      <c r="G26" s="218"/>
      <c r="H26" s="137"/>
      <c r="I26" s="219">
        <f t="shared" si="0"/>
        <v>0</v>
      </c>
      <c r="J26" s="194"/>
      <c r="K26" s="137"/>
      <c r="L26" s="110"/>
      <c r="M26" s="130"/>
      <c r="N26" s="130"/>
      <c r="O26" s="109"/>
      <c r="P26" s="132"/>
      <c r="Q26" s="132"/>
      <c r="R26" s="133"/>
      <c r="S26" s="108"/>
      <c r="T26" s="17">
        <f t="shared" si="1"/>
        <v>0</v>
      </c>
      <c r="U26" s="17">
        <f t="shared" si="2"/>
        <v>0</v>
      </c>
      <c r="V26" s="17">
        <f t="shared" si="3"/>
        <v>0</v>
      </c>
      <c r="W26" s="17">
        <f t="shared" si="4"/>
        <v>0</v>
      </c>
      <c r="X26" s="76"/>
    </row>
    <row r="27" spans="1:24" ht="12.75">
      <c r="A27" s="102"/>
      <c r="B27" s="102"/>
      <c r="C27" s="218"/>
      <c r="D27" s="218"/>
      <c r="E27" s="218"/>
      <c r="F27" s="218"/>
      <c r="G27" s="218"/>
      <c r="H27" s="137"/>
      <c r="I27" s="219">
        <f t="shared" si="0"/>
        <v>0</v>
      </c>
      <c r="J27" s="194"/>
      <c r="K27" s="137"/>
      <c r="L27" s="110"/>
      <c r="M27" s="130"/>
      <c r="N27" s="130"/>
      <c r="O27" s="109"/>
      <c r="P27" s="132"/>
      <c r="Q27" s="132"/>
      <c r="R27" s="133"/>
      <c r="S27" s="108"/>
      <c r="T27" s="17">
        <f t="shared" si="1"/>
        <v>0</v>
      </c>
      <c r="U27" s="17">
        <f t="shared" si="2"/>
        <v>0</v>
      </c>
      <c r="V27" s="17">
        <f t="shared" si="3"/>
        <v>0</v>
      </c>
      <c r="W27" s="17">
        <f t="shared" si="4"/>
        <v>0</v>
      </c>
      <c r="X27" s="76"/>
    </row>
    <row r="28" spans="1:24" s="152" customFormat="1" ht="12.75">
      <c r="A28" s="102"/>
      <c r="B28" s="102"/>
      <c r="C28" s="218"/>
      <c r="D28" s="218"/>
      <c r="E28" s="218"/>
      <c r="F28" s="218"/>
      <c r="G28" s="218"/>
      <c r="H28" s="137"/>
      <c r="I28" s="219">
        <f t="shared" si="0"/>
        <v>0</v>
      </c>
      <c r="J28" s="194"/>
      <c r="K28" s="137"/>
      <c r="L28" s="110"/>
      <c r="M28" s="130"/>
      <c r="N28" s="130"/>
      <c r="O28" s="109"/>
      <c r="P28" s="132"/>
      <c r="Q28" s="132"/>
      <c r="R28" s="133"/>
      <c r="S28" s="108"/>
      <c r="T28" s="17">
        <f t="shared" si="1"/>
        <v>0</v>
      </c>
      <c r="U28" s="17">
        <f t="shared" si="2"/>
        <v>0</v>
      </c>
      <c r="V28" s="17">
        <f t="shared" si="3"/>
        <v>0</v>
      </c>
      <c r="W28" s="17">
        <f t="shared" si="4"/>
        <v>0</v>
      </c>
      <c r="X28" s="76"/>
    </row>
    <row r="29" spans="1:24" s="152" customFormat="1" ht="12.75">
      <c r="A29" s="102"/>
      <c r="B29" s="102"/>
      <c r="C29" s="218"/>
      <c r="D29" s="218"/>
      <c r="E29" s="218"/>
      <c r="F29" s="218"/>
      <c r="G29" s="218"/>
      <c r="H29" s="137"/>
      <c r="I29" s="219">
        <f t="shared" si="0"/>
        <v>0</v>
      </c>
      <c r="J29" s="194"/>
      <c r="K29" s="137"/>
      <c r="L29" s="110"/>
      <c r="M29" s="130"/>
      <c r="N29" s="130"/>
      <c r="O29" s="109"/>
      <c r="P29" s="132"/>
      <c r="Q29" s="132"/>
      <c r="R29" s="133"/>
      <c r="S29" s="108"/>
      <c r="T29" s="17">
        <f t="shared" si="1"/>
        <v>0</v>
      </c>
      <c r="U29" s="17">
        <f t="shared" si="2"/>
        <v>0</v>
      </c>
      <c r="V29" s="17">
        <f t="shared" si="3"/>
        <v>0</v>
      </c>
      <c r="W29" s="17">
        <f t="shared" si="4"/>
        <v>0</v>
      </c>
      <c r="X29" s="76"/>
    </row>
    <row r="30" spans="1:24" s="152" customFormat="1" ht="12.75">
      <c r="A30" s="102"/>
      <c r="B30" s="102"/>
      <c r="C30" s="218"/>
      <c r="D30" s="218"/>
      <c r="E30" s="218"/>
      <c r="F30" s="218"/>
      <c r="G30" s="218"/>
      <c r="H30" s="137"/>
      <c r="I30" s="219">
        <f t="shared" si="0"/>
        <v>0</v>
      </c>
      <c r="J30" s="194"/>
      <c r="K30" s="137"/>
      <c r="L30" s="110"/>
      <c r="M30" s="130"/>
      <c r="N30" s="130"/>
      <c r="O30" s="109"/>
      <c r="P30" s="132"/>
      <c r="Q30" s="132"/>
      <c r="R30" s="133"/>
      <c r="S30" s="108"/>
      <c r="T30" s="17">
        <f t="shared" si="1"/>
        <v>0</v>
      </c>
      <c r="U30" s="17">
        <f t="shared" si="2"/>
        <v>0</v>
      </c>
      <c r="V30" s="17">
        <f t="shared" si="3"/>
        <v>0</v>
      </c>
      <c r="W30" s="17">
        <f t="shared" si="4"/>
        <v>0</v>
      </c>
      <c r="X30" s="76"/>
    </row>
    <row r="31" spans="1:24" s="152" customFormat="1" ht="12.75">
      <c r="A31" s="102"/>
      <c r="B31" s="102"/>
      <c r="C31" s="218"/>
      <c r="D31" s="218"/>
      <c r="E31" s="218"/>
      <c r="F31" s="218"/>
      <c r="G31" s="218"/>
      <c r="H31" s="137"/>
      <c r="I31" s="219">
        <f t="shared" si="0"/>
        <v>0</v>
      </c>
      <c r="J31" s="194"/>
      <c r="K31" s="137"/>
      <c r="L31" s="110"/>
      <c r="M31" s="130"/>
      <c r="N31" s="130"/>
      <c r="O31" s="109"/>
      <c r="P31" s="132"/>
      <c r="Q31" s="132"/>
      <c r="R31" s="133"/>
      <c r="S31" s="108"/>
      <c r="T31" s="17">
        <f t="shared" si="1"/>
        <v>0</v>
      </c>
      <c r="U31" s="17">
        <f t="shared" si="2"/>
        <v>0</v>
      </c>
      <c r="V31" s="17">
        <f t="shared" si="3"/>
        <v>0</v>
      </c>
      <c r="W31" s="17">
        <f t="shared" si="4"/>
        <v>0</v>
      </c>
      <c r="X31" s="76"/>
    </row>
    <row r="32" spans="1:24" s="152" customFormat="1" ht="12.75">
      <c r="A32" s="102"/>
      <c r="B32" s="102"/>
      <c r="C32" s="218"/>
      <c r="D32" s="218"/>
      <c r="E32" s="218"/>
      <c r="F32" s="218"/>
      <c r="G32" s="218"/>
      <c r="H32" s="137"/>
      <c r="I32" s="219">
        <f t="shared" si="0"/>
        <v>0</v>
      </c>
      <c r="J32" s="194"/>
      <c r="K32" s="137"/>
      <c r="L32" s="110"/>
      <c r="M32" s="130"/>
      <c r="N32" s="130"/>
      <c r="O32" s="109"/>
      <c r="P32" s="132"/>
      <c r="Q32" s="132"/>
      <c r="R32" s="133"/>
      <c r="S32" s="108"/>
      <c r="T32" s="17">
        <f t="shared" si="1"/>
        <v>0</v>
      </c>
      <c r="U32" s="17">
        <f t="shared" si="2"/>
        <v>0</v>
      </c>
      <c r="V32" s="17">
        <f t="shared" si="3"/>
        <v>0</v>
      </c>
      <c r="W32" s="17">
        <f t="shared" si="4"/>
        <v>0</v>
      </c>
      <c r="X32" s="76"/>
    </row>
    <row r="33" spans="1:24" s="152" customFormat="1" ht="12.75">
      <c r="A33" s="102"/>
      <c r="B33" s="102"/>
      <c r="C33" s="218"/>
      <c r="D33" s="218"/>
      <c r="E33" s="218"/>
      <c r="F33" s="218"/>
      <c r="G33" s="218"/>
      <c r="H33" s="137"/>
      <c r="I33" s="219">
        <f t="shared" si="0"/>
        <v>0</v>
      </c>
      <c r="J33" s="194"/>
      <c r="K33" s="137"/>
      <c r="L33" s="110"/>
      <c r="M33" s="130"/>
      <c r="N33" s="130"/>
      <c r="O33" s="109"/>
      <c r="P33" s="132"/>
      <c r="Q33" s="132"/>
      <c r="R33" s="133"/>
      <c r="S33" s="108"/>
      <c r="T33" s="17">
        <f t="shared" si="1"/>
        <v>0</v>
      </c>
      <c r="U33" s="17">
        <f t="shared" si="2"/>
        <v>0</v>
      </c>
      <c r="V33" s="17">
        <f t="shared" si="3"/>
        <v>0</v>
      </c>
      <c r="W33" s="17">
        <f t="shared" si="4"/>
        <v>0</v>
      </c>
      <c r="X33" s="76"/>
    </row>
    <row r="34" spans="1:24" s="152" customFormat="1" ht="12.75">
      <c r="A34" s="102"/>
      <c r="B34" s="102"/>
      <c r="C34" s="218"/>
      <c r="D34" s="218"/>
      <c r="E34" s="218"/>
      <c r="F34" s="218"/>
      <c r="G34" s="218"/>
      <c r="H34" s="137"/>
      <c r="I34" s="219">
        <f t="shared" si="0"/>
        <v>0</v>
      </c>
      <c r="J34" s="194"/>
      <c r="K34" s="137"/>
      <c r="L34" s="110"/>
      <c r="M34" s="130"/>
      <c r="N34" s="130"/>
      <c r="O34" s="109"/>
      <c r="P34" s="132"/>
      <c r="Q34" s="132"/>
      <c r="R34" s="133"/>
      <c r="S34" s="108"/>
      <c r="T34" s="17">
        <f t="shared" si="1"/>
        <v>0</v>
      </c>
      <c r="U34" s="17">
        <f t="shared" si="2"/>
        <v>0</v>
      </c>
      <c r="V34" s="17">
        <f t="shared" si="3"/>
        <v>0</v>
      </c>
      <c r="W34" s="17">
        <f t="shared" si="4"/>
        <v>0</v>
      </c>
      <c r="X34" s="76"/>
    </row>
    <row r="35" spans="1:24" s="152" customFormat="1" ht="12.75">
      <c r="A35" s="102"/>
      <c r="B35" s="102"/>
      <c r="C35" s="218"/>
      <c r="D35" s="218"/>
      <c r="E35" s="218"/>
      <c r="F35" s="218"/>
      <c r="G35" s="218"/>
      <c r="H35" s="137"/>
      <c r="I35" s="219">
        <f t="shared" si="0"/>
        <v>0</v>
      </c>
      <c r="J35" s="194"/>
      <c r="K35" s="137"/>
      <c r="L35" s="110"/>
      <c r="M35" s="130"/>
      <c r="N35" s="130"/>
      <c r="O35" s="109"/>
      <c r="P35" s="132"/>
      <c r="Q35" s="132"/>
      <c r="R35" s="133"/>
      <c r="S35" s="108"/>
      <c r="T35" s="17">
        <f t="shared" si="1"/>
        <v>0</v>
      </c>
      <c r="U35" s="17">
        <f t="shared" si="2"/>
        <v>0</v>
      </c>
      <c r="V35" s="17">
        <f t="shared" si="3"/>
        <v>0</v>
      </c>
      <c r="W35" s="17">
        <f t="shared" si="4"/>
        <v>0</v>
      </c>
      <c r="X35" s="76"/>
    </row>
    <row r="36" spans="1:24" s="152" customFormat="1" ht="12.75">
      <c r="A36" s="102"/>
      <c r="B36" s="102"/>
      <c r="C36" s="218"/>
      <c r="D36" s="218"/>
      <c r="E36" s="218"/>
      <c r="F36" s="218"/>
      <c r="G36" s="218"/>
      <c r="H36" s="137"/>
      <c r="I36" s="219">
        <f t="shared" si="0"/>
        <v>0</v>
      </c>
      <c r="J36" s="194"/>
      <c r="K36" s="137"/>
      <c r="L36" s="110"/>
      <c r="M36" s="130"/>
      <c r="N36" s="130"/>
      <c r="O36" s="109"/>
      <c r="P36" s="132"/>
      <c r="Q36" s="132"/>
      <c r="R36" s="133"/>
      <c r="S36" s="108"/>
      <c r="T36" s="17">
        <f t="shared" si="1"/>
        <v>0</v>
      </c>
      <c r="U36" s="17">
        <f t="shared" si="2"/>
        <v>0</v>
      </c>
      <c r="V36" s="17">
        <f t="shared" si="3"/>
        <v>0</v>
      </c>
      <c r="W36" s="17">
        <f t="shared" si="4"/>
        <v>0</v>
      </c>
      <c r="X36" s="76"/>
    </row>
    <row r="37" spans="1:24" s="152" customFormat="1" ht="12.75">
      <c r="A37" s="102"/>
      <c r="B37" s="102"/>
      <c r="C37" s="218"/>
      <c r="D37" s="218"/>
      <c r="E37" s="218"/>
      <c r="F37" s="218"/>
      <c r="G37" s="218"/>
      <c r="H37" s="137"/>
      <c r="I37" s="219">
        <f t="shared" si="0"/>
        <v>0</v>
      </c>
      <c r="J37" s="194"/>
      <c r="K37" s="137"/>
      <c r="L37" s="110"/>
      <c r="M37" s="130"/>
      <c r="N37" s="130"/>
      <c r="O37" s="109"/>
      <c r="P37" s="132"/>
      <c r="Q37" s="132"/>
      <c r="R37" s="133"/>
      <c r="S37" s="108"/>
      <c r="T37" s="17">
        <f t="shared" si="1"/>
        <v>0</v>
      </c>
      <c r="U37" s="17">
        <f t="shared" si="2"/>
        <v>0</v>
      </c>
      <c r="V37" s="17">
        <f t="shared" si="3"/>
        <v>0</v>
      </c>
      <c r="W37" s="17">
        <f t="shared" si="4"/>
        <v>0</v>
      </c>
      <c r="X37" s="76"/>
    </row>
    <row r="38" spans="1:24" s="152" customFormat="1" ht="12.75">
      <c r="A38" s="102"/>
      <c r="B38" s="102"/>
      <c r="C38" s="218"/>
      <c r="D38" s="218"/>
      <c r="E38" s="218"/>
      <c r="F38" s="218"/>
      <c r="G38" s="218"/>
      <c r="H38" s="137"/>
      <c r="I38" s="219">
        <f t="shared" si="0"/>
        <v>0</v>
      </c>
      <c r="J38" s="194"/>
      <c r="K38" s="137"/>
      <c r="L38" s="110"/>
      <c r="M38" s="130"/>
      <c r="N38" s="130"/>
      <c r="O38" s="109"/>
      <c r="P38" s="132"/>
      <c r="Q38" s="132"/>
      <c r="R38" s="133"/>
      <c r="S38" s="108"/>
      <c r="T38" s="17">
        <f t="shared" si="1"/>
        <v>0</v>
      </c>
      <c r="U38" s="17">
        <f t="shared" si="2"/>
        <v>0</v>
      </c>
      <c r="V38" s="17">
        <f t="shared" si="3"/>
        <v>0</v>
      </c>
      <c r="W38" s="17">
        <f t="shared" si="4"/>
        <v>0</v>
      </c>
      <c r="X38" s="76"/>
    </row>
    <row r="39" spans="1:24" s="152" customFormat="1" ht="12.75">
      <c r="A39" s="102"/>
      <c r="B39" s="102"/>
      <c r="C39" s="218"/>
      <c r="D39" s="218"/>
      <c r="E39" s="218"/>
      <c r="F39" s="218"/>
      <c r="G39" s="218"/>
      <c r="H39" s="137"/>
      <c r="I39" s="219">
        <f t="shared" si="0"/>
        <v>0</v>
      </c>
      <c r="J39" s="194"/>
      <c r="K39" s="137"/>
      <c r="L39" s="110"/>
      <c r="M39" s="130"/>
      <c r="N39" s="130"/>
      <c r="O39" s="109"/>
      <c r="P39" s="132"/>
      <c r="Q39" s="132"/>
      <c r="R39" s="133"/>
      <c r="S39" s="108"/>
      <c r="T39" s="17">
        <f t="shared" si="1"/>
        <v>0</v>
      </c>
      <c r="U39" s="17">
        <f t="shared" si="2"/>
        <v>0</v>
      </c>
      <c r="V39" s="17">
        <f t="shared" si="3"/>
        <v>0</v>
      </c>
      <c r="W39" s="17">
        <f t="shared" si="4"/>
        <v>0</v>
      </c>
      <c r="X39" s="76"/>
    </row>
    <row r="40" spans="1:24" s="152" customFormat="1" ht="12.75">
      <c r="A40" s="102"/>
      <c r="B40" s="102"/>
      <c r="C40" s="218"/>
      <c r="D40" s="218"/>
      <c r="E40" s="218"/>
      <c r="F40" s="218"/>
      <c r="G40" s="218"/>
      <c r="H40" s="137"/>
      <c r="I40" s="219">
        <f t="shared" si="0"/>
        <v>0</v>
      </c>
      <c r="J40" s="194"/>
      <c r="K40" s="137"/>
      <c r="L40" s="110"/>
      <c r="M40" s="130"/>
      <c r="N40" s="130"/>
      <c r="O40" s="109"/>
      <c r="P40" s="132"/>
      <c r="Q40" s="132"/>
      <c r="R40" s="133"/>
      <c r="S40" s="108"/>
      <c r="T40" s="17">
        <f t="shared" si="1"/>
        <v>0</v>
      </c>
      <c r="U40" s="17">
        <f t="shared" si="2"/>
        <v>0</v>
      </c>
      <c r="V40" s="17">
        <f t="shared" si="3"/>
        <v>0</v>
      </c>
      <c r="W40" s="17">
        <f t="shared" si="4"/>
        <v>0</v>
      </c>
      <c r="X40" s="76"/>
    </row>
    <row r="41" spans="1:24" s="152" customFormat="1" ht="12.75">
      <c r="A41" s="102"/>
      <c r="B41" s="102"/>
      <c r="C41" s="218"/>
      <c r="D41" s="218"/>
      <c r="E41" s="218"/>
      <c r="F41" s="218"/>
      <c r="G41" s="218"/>
      <c r="H41" s="137"/>
      <c r="I41" s="219">
        <f t="shared" si="0"/>
        <v>0</v>
      </c>
      <c r="J41" s="194"/>
      <c r="K41" s="137"/>
      <c r="L41" s="110"/>
      <c r="M41" s="130"/>
      <c r="N41" s="130"/>
      <c r="O41" s="109"/>
      <c r="P41" s="132"/>
      <c r="Q41" s="132"/>
      <c r="R41" s="133"/>
      <c r="S41" s="108"/>
      <c r="T41" s="17">
        <f t="shared" si="1"/>
        <v>0</v>
      </c>
      <c r="U41" s="17">
        <f t="shared" si="2"/>
        <v>0</v>
      </c>
      <c r="V41" s="17">
        <f t="shared" si="3"/>
        <v>0</v>
      </c>
      <c r="W41" s="17">
        <f t="shared" si="4"/>
        <v>0</v>
      </c>
      <c r="X41" s="76"/>
    </row>
    <row r="42" spans="1:24" s="152" customFormat="1" ht="12.75">
      <c r="A42" s="102"/>
      <c r="B42" s="102"/>
      <c r="C42" s="218"/>
      <c r="D42" s="218"/>
      <c r="E42" s="218"/>
      <c r="F42" s="218"/>
      <c r="G42" s="218"/>
      <c r="H42" s="137"/>
      <c r="I42" s="219">
        <f t="shared" si="0"/>
        <v>0</v>
      </c>
      <c r="J42" s="194"/>
      <c r="K42" s="137"/>
      <c r="L42" s="110"/>
      <c r="M42" s="130"/>
      <c r="N42" s="130"/>
      <c r="O42" s="109"/>
      <c r="P42" s="132"/>
      <c r="Q42" s="132"/>
      <c r="R42" s="133"/>
      <c r="S42" s="108"/>
      <c r="T42" s="17">
        <f t="shared" si="1"/>
        <v>0</v>
      </c>
      <c r="U42" s="17">
        <f t="shared" si="2"/>
        <v>0</v>
      </c>
      <c r="V42" s="17">
        <f t="shared" si="3"/>
        <v>0</v>
      </c>
      <c r="W42" s="17">
        <f t="shared" si="4"/>
        <v>0</v>
      </c>
      <c r="X42" s="76"/>
    </row>
    <row r="43" spans="1:24" s="152" customFormat="1" ht="12.75">
      <c r="A43" s="102"/>
      <c r="B43" s="102"/>
      <c r="C43" s="218"/>
      <c r="D43" s="218"/>
      <c r="E43" s="218"/>
      <c r="F43" s="218"/>
      <c r="G43" s="218"/>
      <c r="H43" s="137"/>
      <c r="I43" s="219">
        <f t="shared" si="0"/>
        <v>0</v>
      </c>
      <c r="J43" s="194"/>
      <c r="K43" s="137"/>
      <c r="L43" s="110"/>
      <c r="M43" s="130"/>
      <c r="N43" s="130"/>
      <c r="O43" s="109"/>
      <c r="P43" s="132"/>
      <c r="Q43" s="132"/>
      <c r="R43" s="133"/>
      <c r="S43" s="108"/>
      <c r="T43" s="17">
        <f t="shared" si="1"/>
        <v>0</v>
      </c>
      <c r="U43" s="17">
        <f t="shared" si="2"/>
        <v>0</v>
      </c>
      <c r="V43" s="17">
        <f t="shared" si="3"/>
        <v>0</v>
      </c>
      <c r="W43" s="17">
        <f t="shared" si="4"/>
        <v>0</v>
      </c>
      <c r="X43" s="76"/>
    </row>
    <row r="44" spans="1:24" s="152" customFormat="1" ht="12.75">
      <c r="A44" s="102"/>
      <c r="B44" s="102"/>
      <c r="C44" s="218"/>
      <c r="D44" s="218"/>
      <c r="E44" s="218"/>
      <c r="F44" s="218"/>
      <c r="G44" s="218"/>
      <c r="H44" s="137"/>
      <c r="I44" s="219">
        <f t="shared" si="0"/>
        <v>0</v>
      </c>
      <c r="J44" s="194"/>
      <c r="K44" s="137"/>
      <c r="L44" s="110"/>
      <c r="M44" s="130"/>
      <c r="N44" s="130"/>
      <c r="O44" s="109"/>
      <c r="P44" s="132"/>
      <c r="Q44" s="132"/>
      <c r="R44" s="133"/>
      <c r="S44" s="108"/>
      <c r="T44" s="17">
        <f t="shared" si="1"/>
        <v>0</v>
      </c>
      <c r="U44" s="17">
        <f t="shared" si="2"/>
        <v>0</v>
      </c>
      <c r="V44" s="17">
        <f t="shared" si="3"/>
        <v>0</v>
      </c>
      <c r="W44" s="17">
        <f t="shared" si="4"/>
        <v>0</v>
      </c>
      <c r="X44" s="76"/>
    </row>
    <row r="45" spans="1:24" s="152" customFormat="1" ht="12.75">
      <c r="A45" s="102"/>
      <c r="B45" s="102"/>
      <c r="C45" s="218"/>
      <c r="D45" s="218"/>
      <c r="E45" s="218"/>
      <c r="F45" s="218"/>
      <c r="G45" s="218"/>
      <c r="H45" s="137"/>
      <c r="I45" s="219">
        <f t="shared" si="0"/>
        <v>0</v>
      </c>
      <c r="J45" s="194"/>
      <c r="K45" s="137"/>
      <c r="L45" s="110"/>
      <c r="M45" s="130"/>
      <c r="N45" s="130"/>
      <c r="O45" s="109"/>
      <c r="P45" s="132"/>
      <c r="Q45" s="132"/>
      <c r="R45" s="133"/>
      <c r="S45" s="108"/>
      <c r="T45" s="17">
        <f t="shared" si="1"/>
        <v>0</v>
      </c>
      <c r="U45" s="17">
        <f t="shared" si="2"/>
        <v>0</v>
      </c>
      <c r="V45" s="17">
        <f t="shared" si="3"/>
        <v>0</v>
      </c>
      <c r="W45" s="17">
        <f t="shared" si="4"/>
        <v>0</v>
      </c>
      <c r="X45" s="76"/>
    </row>
    <row r="46" spans="1:24" s="152" customFormat="1" ht="12.75">
      <c r="A46" s="102"/>
      <c r="B46" s="102"/>
      <c r="C46" s="218"/>
      <c r="D46" s="218"/>
      <c r="E46" s="218"/>
      <c r="F46" s="218"/>
      <c r="G46" s="218"/>
      <c r="H46" s="137"/>
      <c r="I46" s="219">
        <f t="shared" si="0"/>
        <v>0</v>
      </c>
      <c r="J46" s="194"/>
      <c r="K46" s="137"/>
      <c r="L46" s="110"/>
      <c r="M46" s="130"/>
      <c r="N46" s="130"/>
      <c r="O46" s="109"/>
      <c r="P46" s="132"/>
      <c r="Q46" s="132"/>
      <c r="R46" s="133"/>
      <c r="S46" s="108"/>
      <c r="T46" s="17">
        <f t="shared" si="1"/>
        <v>0</v>
      </c>
      <c r="U46" s="17">
        <f t="shared" si="2"/>
        <v>0</v>
      </c>
      <c r="V46" s="17">
        <f t="shared" si="3"/>
        <v>0</v>
      </c>
      <c r="W46" s="17">
        <f t="shared" si="4"/>
        <v>0</v>
      </c>
      <c r="X46" s="76"/>
    </row>
    <row r="47" spans="1:24" s="152" customFormat="1" ht="12.75">
      <c r="A47" s="102"/>
      <c r="B47" s="102"/>
      <c r="C47" s="218"/>
      <c r="D47" s="218"/>
      <c r="E47" s="218"/>
      <c r="F47" s="218"/>
      <c r="G47" s="218"/>
      <c r="H47" s="137"/>
      <c r="I47" s="219">
        <f t="shared" si="0"/>
        <v>0</v>
      </c>
      <c r="J47" s="194"/>
      <c r="K47" s="137"/>
      <c r="L47" s="110"/>
      <c r="M47" s="130"/>
      <c r="N47" s="130"/>
      <c r="O47" s="109"/>
      <c r="P47" s="132"/>
      <c r="Q47" s="132"/>
      <c r="R47" s="133"/>
      <c r="S47" s="108"/>
      <c r="T47" s="17">
        <f t="shared" si="1"/>
        <v>0</v>
      </c>
      <c r="U47" s="17">
        <f t="shared" si="2"/>
        <v>0</v>
      </c>
      <c r="V47" s="17">
        <f t="shared" si="3"/>
        <v>0</v>
      </c>
      <c r="W47" s="17">
        <f t="shared" si="4"/>
        <v>0</v>
      </c>
      <c r="X47" s="76"/>
    </row>
    <row r="48" spans="1:24" s="152" customFormat="1" ht="12.75">
      <c r="A48" s="102"/>
      <c r="B48" s="102"/>
      <c r="C48" s="218"/>
      <c r="D48" s="218"/>
      <c r="E48" s="218"/>
      <c r="F48" s="218"/>
      <c r="G48" s="218"/>
      <c r="H48" s="137"/>
      <c r="I48" s="219">
        <f t="shared" si="0"/>
        <v>0</v>
      </c>
      <c r="J48" s="194"/>
      <c r="K48" s="137"/>
      <c r="L48" s="110"/>
      <c r="M48" s="130"/>
      <c r="N48" s="130"/>
      <c r="O48" s="109"/>
      <c r="P48" s="132"/>
      <c r="Q48" s="132"/>
      <c r="R48" s="133"/>
      <c r="S48" s="108"/>
      <c r="T48" s="17">
        <f t="shared" si="1"/>
        <v>0</v>
      </c>
      <c r="U48" s="17">
        <f t="shared" si="2"/>
        <v>0</v>
      </c>
      <c r="V48" s="17">
        <f t="shared" si="3"/>
        <v>0</v>
      </c>
      <c r="W48" s="17">
        <f t="shared" si="4"/>
        <v>0</v>
      </c>
      <c r="X48" s="76"/>
    </row>
    <row r="49" spans="1:24" s="152" customFormat="1" ht="12.75">
      <c r="A49" s="102"/>
      <c r="B49" s="102"/>
      <c r="C49" s="218"/>
      <c r="D49" s="218"/>
      <c r="E49" s="218"/>
      <c r="F49" s="218"/>
      <c r="G49" s="218"/>
      <c r="H49" s="137"/>
      <c r="I49" s="219">
        <f t="shared" si="0"/>
        <v>0</v>
      </c>
      <c r="J49" s="194"/>
      <c r="K49" s="137"/>
      <c r="L49" s="110"/>
      <c r="M49" s="130"/>
      <c r="N49" s="130"/>
      <c r="O49" s="109"/>
      <c r="P49" s="132"/>
      <c r="Q49" s="132"/>
      <c r="R49" s="133"/>
      <c r="S49" s="108"/>
      <c r="T49" s="17">
        <f t="shared" si="1"/>
        <v>0</v>
      </c>
      <c r="U49" s="17">
        <f t="shared" si="2"/>
        <v>0</v>
      </c>
      <c r="V49" s="17">
        <f t="shared" si="3"/>
        <v>0</v>
      </c>
      <c r="W49" s="17">
        <f t="shared" si="4"/>
        <v>0</v>
      </c>
      <c r="X49" s="76"/>
    </row>
    <row r="50" spans="1:24" s="152" customFormat="1" ht="12.75">
      <c r="A50" s="102"/>
      <c r="B50" s="102"/>
      <c r="C50" s="218"/>
      <c r="D50" s="218"/>
      <c r="E50" s="218"/>
      <c r="F50" s="218"/>
      <c r="G50" s="218"/>
      <c r="H50" s="137"/>
      <c r="I50" s="219">
        <f t="shared" si="0"/>
        <v>0</v>
      </c>
      <c r="J50" s="194"/>
      <c r="K50" s="137"/>
      <c r="L50" s="110"/>
      <c r="M50" s="130"/>
      <c r="N50" s="130"/>
      <c r="O50" s="109"/>
      <c r="P50" s="132"/>
      <c r="Q50" s="132"/>
      <c r="R50" s="133"/>
      <c r="S50" s="108"/>
      <c r="T50" s="17">
        <f t="shared" si="1"/>
        <v>0</v>
      </c>
      <c r="U50" s="17">
        <f t="shared" si="2"/>
        <v>0</v>
      </c>
      <c r="V50" s="17">
        <f t="shared" si="3"/>
        <v>0</v>
      </c>
      <c r="W50" s="17">
        <f t="shared" si="4"/>
        <v>0</v>
      </c>
      <c r="X50" s="76"/>
    </row>
    <row r="51" spans="1:24" s="152" customFormat="1" ht="12.75">
      <c r="A51" s="102"/>
      <c r="B51" s="102"/>
      <c r="C51" s="218"/>
      <c r="D51" s="218"/>
      <c r="E51" s="218"/>
      <c r="F51" s="218"/>
      <c r="G51" s="218"/>
      <c r="H51" s="137"/>
      <c r="I51" s="219">
        <f t="shared" si="0"/>
        <v>0</v>
      </c>
      <c r="J51" s="194"/>
      <c r="K51" s="137"/>
      <c r="L51" s="110"/>
      <c r="M51" s="130"/>
      <c r="N51" s="130"/>
      <c r="O51" s="109"/>
      <c r="P51" s="132"/>
      <c r="Q51" s="132"/>
      <c r="R51" s="133"/>
      <c r="S51" s="108"/>
      <c r="T51" s="17">
        <f t="shared" si="1"/>
        <v>0</v>
      </c>
      <c r="U51" s="17">
        <f t="shared" si="2"/>
        <v>0</v>
      </c>
      <c r="V51" s="17">
        <f t="shared" si="3"/>
        <v>0</v>
      </c>
      <c r="W51" s="17">
        <f t="shared" si="4"/>
        <v>0</v>
      </c>
      <c r="X51" s="76"/>
    </row>
    <row r="52" spans="1:24" s="152" customFormat="1" ht="12.75">
      <c r="A52" s="102"/>
      <c r="B52" s="102"/>
      <c r="C52" s="218"/>
      <c r="D52" s="218"/>
      <c r="E52" s="218"/>
      <c r="F52" s="218"/>
      <c r="G52" s="218"/>
      <c r="H52" s="137"/>
      <c r="I52" s="219">
        <f t="shared" si="0"/>
        <v>0</v>
      </c>
      <c r="J52" s="194"/>
      <c r="K52" s="137"/>
      <c r="L52" s="110"/>
      <c r="M52" s="130"/>
      <c r="N52" s="130"/>
      <c r="O52" s="109"/>
      <c r="P52" s="132"/>
      <c r="Q52" s="132"/>
      <c r="R52" s="133"/>
      <c r="S52" s="108"/>
      <c r="T52" s="17">
        <f t="shared" si="1"/>
        <v>0</v>
      </c>
      <c r="U52" s="17">
        <f t="shared" si="2"/>
        <v>0</v>
      </c>
      <c r="V52" s="17">
        <f t="shared" si="3"/>
        <v>0</v>
      </c>
      <c r="W52" s="17">
        <f t="shared" si="4"/>
        <v>0</v>
      </c>
      <c r="X52" s="76"/>
    </row>
    <row r="53" spans="1:24" s="152" customFormat="1" ht="12.75">
      <c r="A53" s="102"/>
      <c r="B53" s="102"/>
      <c r="C53" s="218"/>
      <c r="D53" s="218"/>
      <c r="E53" s="218"/>
      <c r="F53" s="218"/>
      <c r="G53" s="218"/>
      <c r="H53" s="137"/>
      <c r="I53" s="219">
        <f t="shared" si="0"/>
        <v>0</v>
      </c>
      <c r="J53" s="194"/>
      <c r="K53" s="137"/>
      <c r="L53" s="110"/>
      <c r="M53" s="130"/>
      <c r="N53" s="130"/>
      <c r="O53" s="109"/>
      <c r="P53" s="132"/>
      <c r="Q53" s="132"/>
      <c r="R53" s="133"/>
      <c r="S53" s="108"/>
      <c r="T53" s="17">
        <f t="shared" si="1"/>
        <v>0</v>
      </c>
      <c r="U53" s="17">
        <f t="shared" si="2"/>
        <v>0</v>
      </c>
      <c r="V53" s="17">
        <f t="shared" si="3"/>
        <v>0</v>
      </c>
      <c r="W53" s="17">
        <f t="shared" si="4"/>
        <v>0</v>
      </c>
      <c r="X53" s="76"/>
    </row>
    <row r="54" spans="1:24" s="152" customFormat="1" ht="12.75">
      <c r="A54" s="102"/>
      <c r="B54" s="102"/>
      <c r="C54" s="218"/>
      <c r="D54" s="218"/>
      <c r="E54" s="218"/>
      <c r="F54" s="218"/>
      <c r="G54" s="218"/>
      <c r="H54" s="137"/>
      <c r="I54" s="219">
        <f t="shared" si="0"/>
        <v>0</v>
      </c>
      <c r="J54" s="194"/>
      <c r="K54" s="137"/>
      <c r="L54" s="110"/>
      <c r="M54" s="130"/>
      <c r="N54" s="130"/>
      <c r="O54" s="109"/>
      <c r="P54" s="132"/>
      <c r="Q54" s="132"/>
      <c r="R54" s="133"/>
      <c r="S54" s="108"/>
      <c r="T54" s="17">
        <f t="shared" si="1"/>
        <v>0</v>
      </c>
      <c r="U54" s="17">
        <f t="shared" si="2"/>
        <v>0</v>
      </c>
      <c r="V54" s="17">
        <f t="shared" si="3"/>
        <v>0</v>
      </c>
      <c r="W54" s="17">
        <f t="shared" si="4"/>
        <v>0</v>
      </c>
      <c r="X54" s="76"/>
    </row>
    <row r="55" spans="1:24" s="152" customFormat="1" ht="12.75">
      <c r="A55" s="102"/>
      <c r="B55" s="102"/>
      <c r="C55" s="218"/>
      <c r="D55" s="218"/>
      <c r="E55" s="218"/>
      <c r="F55" s="218"/>
      <c r="G55" s="218"/>
      <c r="H55" s="137"/>
      <c r="I55" s="219">
        <f t="shared" si="0"/>
        <v>0</v>
      </c>
      <c r="J55" s="194"/>
      <c r="K55" s="137"/>
      <c r="L55" s="110"/>
      <c r="M55" s="130"/>
      <c r="N55" s="130"/>
      <c r="O55" s="109"/>
      <c r="P55" s="132"/>
      <c r="Q55" s="132"/>
      <c r="R55" s="133"/>
      <c r="S55" s="108"/>
      <c r="T55" s="17">
        <f t="shared" si="1"/>
        <v>0</v>
      </c>
      <c r="U55" s="17">
        <f t="shared" si="2"/>
        <v>0</v>
      </c>
      <c r="V55" s="17">
        <f t="shared" si="3"/>
        <v>0</v>
      </c>
      <c r="W55" s="17">
        <f t="shared" si="4"/>
        <v>0</v>
      </c>
      <c r="X55" s="76"/>
    </row>
    <row r="56" spans="1:24" s="152" customFormat="1" ht="12.75">
      <c r="A56" s="102"/>
      <c r="B56" s="102"/>
      <c r="C56" s="218"/>
      <c r="D56" s="218"/>
      <c r="E56" s="218"/>
      <c r="F56" s="218"/>
      <c r="G56" s="218"/>
      <c r="H56" s="137"/>
      <c r="I56" s="219">
        <f t="shared" si="0"/>
        <v>0</v>
      </c>
      <c r="J56" s="194"/>
      <c r="K56" s="137"/>
      <c r="L56" s="110"/>
      <c r="M56" s="130"/>
      <c r="N56" s="130"/>
      <c r="O56" s="109"/>
      <c r="P56" s="132"/>
      <c r="Q56" s="132"/>
      <c r="R56" s="133"/>
      <c r="S56" s="108"/>
      <c r="T56" s="17">
        <f t="shared" si="1"/>
        <v>0</v>
      </c>
      <c r="U56" s="17">
        <f t="shared" si="2"/>
        <v>0</v>
      </c>
      <c r="V56" s="17">
        <f t="shared" si="3"/>
        <v>0</v>
      </c>
      <c r="W56" s="17">
        <f t="shared" si="4"/>
        <v>0</v>
      </c>
      <c r="X56" s="76"/>
    </row>
    <row r="57" spans="1:24" s="152" customFormat="1" ht="12.75">
      <c r="A57" s="102"/>
      <c r="B57" s="102"/>
      <c r="C57" s="218"/>
      <c r="D57" s="218"/>
      <c r="E57" s="218"/>
      <c r="F57" s="218"/>
      <c r="G57" s="218"/>
      <c r="H57" s="137"/>
      <c r="I57" s="219">
        <f t="shared" si="0"/>
        <v>0</v>
      </c>
      <c r="J57" s="194"/>
      <c r="K57" s="137"/>
      <c r="L57" s="110"/>
      <c r="M57" s="130"/>
      <c r="N57" s="130"/>
      <c r="O57" s="109"/>
      <c r="P57" s="132"/>
      <c r="Q57" s="132"/>
      <c r="R57" s="133"/>
      <c r="S57" s="108"/>
      <c r="T57" s="17">
        <f t="shared" si="1"/>
        <v>0</v>
      </c>
      <c r="U57" s="17">
        <f t="shared" si="2"/>
        <v>0</v>
      </c>
      <c r="V57" s="17">
        <f t="shared" si="3"/>
        <v>0</v>
      </c>
      <c r="W57" s="17">
        <f t="shared" si="4"/>
        <v>0</v>
      </c>
      <c r="X57" s="76"/>
    </row>
    <row r="58" spans="1:24" s="152" customFormat="1" ht="12.75">
      <c r="A58" s="102"/>
      <c r="B58" s="102"/>
      <c r="C58" s="218"/>
      <c r="D58" s="218"/>
      <c r="E58" s="218"/>
      <c r="F58" s="218"/>
      <c r="G58" s="218"/>
      <c r="H58" s="137"/>
      <c r="I58" s="219">
        <f t="shared" si="0"/>
        <v>0</v>
      </c>
      <c r="J58" s="194"/>
      <c r="K58" s="137"/>
      <c r="L58" s="110"/>
      <c r="M58" s="130"/>
      <c r="N58" s="130"/>
      <c r="O58" s="109"/>
      <c r="P58" s="132"/>
      <c r="Q58" s="132"/>
      <c r="R58" s="133"/>
      <c r="S58" s="108"/>
      <c r="T58" s="17">
        <f t="shared" si="1"/>
        <v>0</v>
      </c>
      <c r="U58" s="17">
        <f t="shared" si="2"/>
        <v>0</v>
      </c>
      <c r="V58" s="17">
        <f t="shared" si="3"/>
        <v>0</v>
      </c>
      <c r="W58" s="17">
        <f t="shared" si="4"/>
        <v>0</v>
      </c>
      <c r="X58" s="76"/>
    </row>
    <row r="59" spans="1:24" s="152" customFormat="1" ht="12.75">
      <c r="A59" s="102"/>
      <c r="B59" s="102"/>
      <c r="C59" s="218"/>
      <c r="D59" s="218"/>
      <c r="E59" s="218"/>
      <c r="F59" s="218"/>
      <c r="G59" s="218"/>
      <c r="H59" s="137"/>
      <c r="I59" s="219">
        <f t="shared" si="0"/>
        <v>0</v>
      </c>
      <c r="J59" s="194"/>
      <c r="K59" s="137"/>
      <c r="L59" s="110"/>
      <c r="M59" s="130"/>
      <c r="N59" s="130"/>
      <c r="O59" s="109"/>
      <c r="P59" s="132"/>
      <c r="Q59" s="132"/>
      <c r="R59" s="133"/>
      <c r="S59" s="108"/>
      <c r="T59" s="17">
        <f t="shared" si="1"/>
        <v>0</v>
      </c>
      <c r="U59" s="17">
        <f t="shared" si="2"/>
        <v>0</v>
      </c>
      <c r="V59" s="17">
        <f t="shared" si="3"/>
        <v>0</v>
      </c>
      <c r="W59" s="17">
        <f t="shared" si="4"/>
        <v>0</v>
      </c>
      <c r="X59" s="76"/>
    </row>
    <row r="60" spans="1:24" ht="12.75">
      <c r="A60" s="102"/>
      <c r="B60" s="102"/>
      <c r="C60" s="218"/>
      <c r="D60" s="218"/>
      <c r="E60" s="218"/>
      <c r="F60" s="218"/>
      <c r="G60" s="218"/>
      <c r="H60" s="137"/>
      <c r="I60" s="219">
        <f t="shared" si="0"/>
        <v>0</v>
      </c>
      <c r="J60" s="194"/>
      <c r="K60" s="137"/>
      <c r="L60" s="110"/>
      <c r="M60" s="130"/>
      <c r="N60" s="130"/>
      <c r="O60" s="109"/>
      <c r="P60" s="132"/>
      <c r="Q60" s="132"/>
      <c r="R60" s="133"/>
      <c r="S60" s="108"/>
      <c r="T60" s="17">
        <f t="shared" si="1"/>
        <v>0</v>
      </c>
      <c r="U60" s="17">
        <f t="shared" si="2"/>
        <v>0</v>
      </c>
      <c r="V60" s="17">
        <f t="shared" si="3"/>
        <v>0</v>
      </c>
      <c r="W60" s="17">
        <f t="shared" si="4"/>
        <v>0</v>
      </c>
      <c r="X60" s="76"/>
    </row>
    <row r="61" spans="1:24" s="152" customFormat="1" ht="12.75">
      <c r="A61" s="102"/>
      <c r="B61" s="102"/>
      <c r="C61" s="218"/>
      <c r="D61" s="218"/>
      <c r="E61" s="218"/>
      <c r="F61" s="218"/>
      <c r="G61" s="218"/>
      <c r="H61" s="137"/>
      <c r="I61" s="219">
        <f t="shared" si="0"/>
        <v>0</v>
      </c>
      <c r="J61" s="194"/>
      <c r="K61" s="137"/>
      <c r="L61" s="110"/>
      <c r="M61" s="130"/>
      <c r="N61" s="130"/>
      <c r="O61" s="109"/>
      <c r="P61" s="132"/>
      <c r="Q61" s="132"/>
      <c r="R61" s="133"/>
      <c r="S61" s="108"/>
      <c r="T61" s="17">
        <f t="shared" si="1"/>
        <v>0</v>
      </c>
      <c r="U61" s="17">
        <f t="shared" si="2"/>
        <v>0</v>
      </c>
      <c r="V61" s="17">
        <f t="shared" si="3"/>
        <v>0</v>
      </c>
      <c r="W61" s="17">
        <f t="shared" si="4"/>
        <v>0</v>
      </c>
      <c r="X61" s="76"/>
    </row>
    <row r="62" spans="1:24" s="152" customFormat="1" ht="12.75">
      <c r="A62" s="102"/>
      <c r="B62" s="102"/>
      <c r="C62" s="218"/>
      <c r="D62" s="218"/>
      <c r="E62" s="218"/>
      <c r="F62" s="218"/>
      <c r="G62" s="218"/>
      <c r="H62" s="137"/>
      <c r="I62" s="219">
        <f t="shared" si="0"/>
        <v>0</v>
      </c>
      <c r="J62" s="194"/>
      <c r="K62" s="137"/>
      <c r="L62" s="110"/>
      <c r="M62" s="130"/>
      <c r="N62" s="130"/>
      <c r="O62" s="109"/>
      <c r="P62" s="132"/>
      <c r="Q62" s="132"/>
      <c r="R62" s="133"/>
      <c r="S62" s="108"/>
      <c r="T62" s="17">
        <f t="shared" si="1"/>
        <v>0</v>
      </c>
      <c r="U62" s="17">
        <f t="shared" si="2"/>
        <v>0</v>
      </c>
      <c r="V62" s="17">
        <f t="shared" si="3"/>
        <v>0</v>
      </c>
      <c r="W62" s="17">
        <f t="shared" si="4"/>
        <v>0</v>
      </c>
      <c r="X62" s="76"/>
    </row>
    <row r="63" spans="1:24" s="152" customFormat="1" ht="12.75" hidden="1">
      <c r="A63" s="160"/>
      <c r="B63" s="161"/>
      <c r="C63" s="195"/>
      <c r="D63" s="195"/>
      <c r="E63" s="195"/>
      <c r="F63" s="161"/>
      <c r="G63" s="161"/>
      <c r="H63" s="162"/>
      <c r="I63" s="196">
        <f>SUM(C63:G63)</f>
        <v>0</v>
      </c>
      <c r="J63" s="175"/>
      <c r="K63" s="162"/>
      <c r="L63" s="163"/>
      <c r="M63" s="164"/>
      <c r="N63" s="165"/>
      <c r="O63" s="164"/>
      <c r="P63" s="166"/>
      <c r="Q63" s="167"/>
      <c r="R63" s="200"/>
      <c r="S63" s="162"/>
      <c r="T63" s="168">
        <f>SUMIF(annexureChallanSrno,A63,annexureTotalDeposit)</f>
        <v>0</v>
      </c>
      <c r="U63" s="168">
        <f>SUMIF(annexureChallanSrno,A63,annexureTDS)</f>
        <v>0</v>
      </c>
      <c r="V63" s="168">
        <f>SUMIF(annexureChallanSrno,A63,annexureSurcharges)</f>
        <v>0</v>
      </c>
      <c r="W63" s="168">
        <f>SUMIF(annexureChallanSrno,A63,annexureEducation)</f>
        <v>0</v>
      </c>
      <c r="X63" s="213"/>
    </row>
    <row r="64" spans="1:24" ht="13.5" thickBot="1">
      <c r="A64" s="111" t="s">
        <v>102</v>
      </c>
      <c r="B64" s="112"/>
      <c r="C64" s="197">
        <f>SUM(C7:C63)</f>
        <v>0</v>
      </c>
      <c r="D64" s="197">
        <f>SUM(D7:D63)</f>
        <v>0</v>
      </c>
      <c r="E64" s="197">
        <f>SUM(E7:E63)</f>
        <v>0</v>
      </c>
      <c r="F64" s="197">
        <f>SUM(F7:F63)</f>
        <v>0</v>
      </c>
      <c r="G64" s="197">
        <f>SUM(G7:G63)</f>
        <v>0</v>
      </c>
      <c r="H64" s="198">
        <f>SUM(H7:H60)</f>
        <v>0</v>
      </c>
      <c r="I64" s="199">
        <f>SUM(I7:I63)</f>
        <v>0</v>
      </c>
      <c r="J64" s="113"/>
      <c r="K64" s="77"/>
      <c r="L64" s="113"/>
      <c r="M64" s="77"/>
      <c r="N64" s="81"/>
      <c r="O64" s="77"/>
      <c r="P64" s="81"/>
      <c r="Q64" s="68"/>
      <c r="R64" s="68">
        <f aca="true" t="shared" si="5" ref="R64:W64">SUM(R7:R63)</f>
        <v>0</v>
      </c>
      <c r="S64" s="68">
        <f t="shared" si="5"/>
        <v>0</v>
      </c>
      <c r="T64" s="68">
        <f t="shared" si="5"/>
        <v>0</v>
      </c>
      <c r="U64" s="68">
        <f t="shared" si="5"/>
        <v>0</v>
      </c>
      <c r="V64" s="68">
        <f t="shared" si="5"/>
        <v>0</v>
      </c>
      <c r="W64" s="68">
        <f t="shared" si="5"/>
        <v>0</v>
      </c>
      <c r="X64" s="68"/>
    </row>
    <row r="65" ht="12.75">
      <c r="K65" s="115"/>
    </row>
    <row r="66" spans="1:12" ht="12.75" hidden="1">
      <c r="A66" s="114" t="s">
        <v>119</v>
      </c>
      <c r="K66" s="114"/>
      <c r="L66" s="116"/>
    </row>
    <row r="67" ht="12.75" hidden="1">
      <c r="K67" s="117"/>
    </row>
    <row r="68" spans="1:12" ht="12.75" hidden="1">
      <c r="A68" s="314" t="s">
        <v>79</v>
      </c>
      <c r="B68" s="314"/>
      <c r="C68" s="314"/>
      <c r="D68" s="314"/>
      <c r="E68" s="314"/>
      <c r="F68" s="314"/>
      <c r="G68" s="314"/>
      <c r="H68" s="314"/>
      <c r="I68" s="314"/>
      <c r="J68" s="314"/>
      <c r="K68" s="314"/>
      <c r="L68" s="314"/>
    </row>
    <row r="69" ht="12.75" hidden="1">
      <c r="K69" s="114"/>
    </row>
    <row r="70" spans="1:11" ht="12.75" hidden="1">
      <c r="A70" s="118" t="s">
        <v>80</v>
      </c>
      <c r="B70" s="118"/>
      <c r="C70" s="118"/>
      <c r="D70" s="114" t="s">
        <v>81</v>
      </c>
      <c r="K70" s="114"/>
    </row>
    <row r="71" ht="12.75" hidden="1">
      <c r="K71" s="114"/>
    </row>
    <row r="72" ht="12.75" hidden="1">
      <c r="K72" s="114"/>
    </row>
    <row r="73" spans="1:16" ht="12.75" hidden="1">
      <c r="A73" s="114" t="s">
        <v>82</v>
      </c>
      <c r="D73" s="119" t="s">
        <v>83</v>
      </c>
      <c r="H73" s="120"/>
      <c r="K73" s="121"/>
      <c r="N73" s="311"/>
      <c r="O73" s="311"/>
      <c r="P73" s="311"/>
    </row>
    <row r="74" spans="1:16" ht="12.75" hidden="1">
      <c r="A74" s="114" t="s">
        <v>84</v>
      </c>
      <c r="D74" s="119" t="s">
        <v>85</v>
      </c>
      <c r="H74" s="120"/>
      <c r="K74" s="122"/>
      <c r="N74" s="312"/>
      <c r="O74" s="312"/>
      <c r="P74" s="312"/>
    </row>
    <row r="75" spans="5:16" ht="12.75" hidden="1">
      <c r="E75" s="123"/>
      <c r="F75" s="123"/>
      <c r="G75" s="123"/>
      <c r="I75" s="123"/>
      <c r="J75" s="123"/>
      <c r="K75" s="122"/>
      <c r="L75" s="123"/>
      <c r="N75" s="313"/>
      <c r="O75" s="313"/>
      <c r="P75" s="313"/>
    </row>
    <row r="76" spans="1:11" ht="12.75">
      <c r="A76" s="114" t="s">
        <v>86</v>
      </c>
      <c r="K76" s="114"/>
    </row>
    <row r="77" spans="1:12" ht="12.75">
      <c r="A77" t="s">
        <v>554</v>
      </c>
      <c r="K77" s="114"/>
      <c r="L77" s="116"/>
    </row>
    <row r="78" spans="1:12" ht="12.75">
      <c r="A78" s="114" t="s">
        <v>87</v>
      </c>
      <c r="K78" s="114"/>
      <c r="L78" s="116"/>
    </row>
    <row r="79" spans="1:255" ht="12.75">
      <c r="A79" s="114" t="s">
        <v>88</v>
      </c>
      <c r="K79" s="114"/>
      <c r="L79" s="116"/>
      <c r="IS79" s="15"/>
      <c r="IT79" s="15"/>
      <c r="IU79" s="19">
        <v>0</v>
      </c>
    </row>
    <row r="80" spans="11:255" ht="12.75">
      <c r="K80" s="114"/>
      <c r="L80" s="116"/>
      <c r="IS80" s="15"/>
      <c r="IT80" s="15"/>
      <c r="IU80" s="15" t="s">
        <v>120</v>
      </c>
    </row>
    <row r="81" ht="12.75">
      <c r="K81" s="117"/>
    </row>
    <row r="82" ht="12.75">
      <c r="K82" s="117"/>
    </row>
    <row r="83" ht="12.75">
      <c r="K83" s="117"/>
    </row>
    <row r="84" ht="12.75">
      <c r="K84" s="117"/>
    </row>
    <row r="85" ht="12.75">
      <c r="K85" s="117"/>
    </row>
    <row r="86" ht="12.75">
      <c r="K86" s="117"/>
    </row>
    <row r="87" ht="12.75">
      <c r="K87" s="117"/>
    </row>
    <row r="88" ht="12.75">
      <c r="K88" s="117"/>
    </row>
    <row r="89" ht="12.75">
      <c r="K89" s="117"/>
    </row>
    <row r="90" ht="12.75">
      <c r="K90" s="117"/>
    </row>
    <row r="91" ht="12.75">
      <c r="K91" s="117"/>
    </row>
    <row r="92" ht="12.75">
      <c r="K92" s="117"/>
    </row>
    <row r="93" ht="12.75">
      <c r="K93" s="117"/>
    </row>
    <row r="94" ht="12.75">
      <c r="K94" s="117"/>
    </row>
    <row r="95" ht="12.75">
      <c r="K95" s="117"/>
    </row>
    <row r="96" ht="12.75">
      <c r="K96" s="117"/>
    </row>
    <row r="97" ht="12.75">
      <c r="K97" s="117"/>
    </row>
    <row r="98" ht="12.75">
      <c r="K98" s="117"/>
    </row>
    <row r="99" ht="12.75">
      <c r="K99" s="117"/>
    </row>
    <row r="100" ht="12.75">
      <c r="K100" s="117"/>
    </row>
    <row r="101" ht="12.75">
      <c r="K101" s="117"/>
    </row>
    <row r="102" ht="12.75">
      <c r="K102" s="117"/>
    </row>
    <row r="103" ht="12.75">
      <c r="K103" s="117"/>
    </row>
    <row r="104" ht="12.75">
      <c r="K104" s="117"/>
    </row>
    <row r="105" ht="12.75">
      <c r="K105" s="117"/>
    </row>
    <row r="106" ht="12.75">
      <c r="K106" s="117"/>
    </row>
    <row r="107" ht="12.75">
      <c r="K107" s="117"/>
    </row>
    <row r="108" ht="12.75">
      <c r="K108" s="117"/>
    </row>
    <row r="109" ht="12.75">
      <c r="K109" s="117"/>
    </row>
    <row r="110" ht="12.75">
      <c r="K110" s="117"/>
    </row>
    <row r="111" ht="12.75">
      <c r="K111" s="117"/>
    </row>
    <row r="112" ht="12.75">
      <c r="K112" s="117"/>
    </row>
    <row r="113" ht="12.75">
      <c r="K113" s="117"/>
    </row>
    <row r="114" ht="12.75">
      <c r="K114" s="117"/>
    </row>
    <row r="115" ht="12.75">
      <c r="K115" s="117"/>
    </row>
    <row r="116" ht="12.75">
      <c r="K116" s="117"/>
    </row>
    <row r="117" ht="12.75">
      <c r="K117" s="117"/>
    </row>
    <row r="118" ht="12.75">
      <c r="K118" s="117"/>
    </row>
    <row r="119" ht="12.75">
      <c r="K119" s="117"/>
    </row>
    <row r="120" ht="12.75">
      <c r="K120" s="117"/>
    </row>
    <row r="121" ht="12.75">
      <c r="K121" s="117"/>
    </row>
    <row r="122" ht="12.75">
      <c r="K122" s="117"/>
    </row>
    <row r="123" ht="12.75">
      <c r="K123" s="117"/>
    </row>
    <row r="124" ht="12.75">
      <c r="K124" s="117"/>
    </row>
    <row r="125" ht="12.75">
      <c r="K125" s="117"/>
    </row>
    <row r="126" ht="12.75">
      <c r="K126" s="117"/>
    </row>
    <row r="127" ht="12.75">
      <c r="K127" s="117"/>
    </row>
    <row r="128" ht="12.75">
      <c r="K128" s="117"/>
    </row>
    <row r="129" ht="12.75">
      <c r="K129" s="117"/>
    </row>
    <row r="130" ht="12.75">
      <c r="K130" s="117"/>
    </row>
    <row r="131" ht="12.75">
      <c r="K131" s="117"/>
    </row>
    <row r="132" ht="12.75">
      <c r="K132" s="117"/>
    </row>
    <row r="133" ht="12.75">
      <c r="K133" s="117"/>
    </row>
    <row r="134" ht="12.75">
      <c r="K134" s="117"/>
    </row>
    <row r="135" ht="12.75">
      <c r="K135" s="117"/>
    </row>
    <row r="136" ht="12.75">
      <c r="K136" s="117"/>
    </row>
    <row r="137" ht="12.75">
      <c r="K137" s="117"/>
    </row>
    <row r="138" ht="12.75">
      <c r="K138" s="117"/>
    </row>
    <row r="139" ht="12.75">
      <c r="K139" s="117"/>
    </row>
    <row r="140" ht="12.75">
      <c r="K140" s="117"/>
    </row>
    <row r="141" ht="12.75">
      <c r="K141" s="117"/>
    </row>
    <row r="142" ht="12.75">
      <c r="K142" s="117"/>
    </row>
    <row r="143" ht="12.75">
      <c r="K143" s="117"/>
    </row>
    <row r="144" ht="12.75">
      <c r="K144" s="117"/>
    </row>
    <row r="145" ht="12.75">
      <c r="K145" s="117"/>
    </row>
    <row r="146" ht="12.75">
      <c r="K146" s="117"/>
    </row>
    <row r="147" ht="12.75">
      <c r="K147" s="117"/>
    </row>
    <row r="148" ht="12.75">
      <c r="K148" s="117"/>
    </row>
    <row r="149" ht="12.75">
      <c r="K149" s="117"/>
    </row>
    <row r="150" ht="12.75">
      <c r="K150" s="117"/>
    </row>
    <row r="151" ht="12.75">
      <c r="K151" s="117"/>
    </row>
    <row r="152" ht="12.75">
      <c r="K152" s="117"/>
    </row>
    <row r="153" ht="12.75">
      <c r="K153" s="117"/>
    </row>
    <row r="154" ht="12.75">
      <c r="K154" s="117"/>
    </row>
    <row r="155" ht="12.75">
      <c r="K155" s="117"/>
    </row>
    <row r="156" ht="12.75">
      <c r="K156" s="117"/>
    </row>
    <row r="157" ht="12.75">
      <c r="K157" s="117"/>
    </row>
    <row r="158" ht="12.75">
      <c r="K158" s="117"/>
    </row>
    <row r="159" ht="12.75">
      <c r="K159" s="117"/>
    </row>
    <row r="160" ht="12.75">
      <c r="K160" s="117"/>
    </row>
    <row r="161" ht="12.75">
      <c r="K161" s="117"/>
    </row>
    <row r="162" ht="12.75">
      <c r="K162" s="117"/>
    </row>
    <row r="163" ht="12.75">
      <c r="K163" s="117"/>
    </row>
    <row r="164" ht="12.75">
      <c r="K164" s="117"/>
    </row>
    <row r="165" ht="12.75">
      <c r="K165" s="117"/>
    </row>
    <row r="166" ht="12.75">
      <c r="K166" s="117"/>
    </row>
    <row r="167" ht="12.75">
      <c r="K167" s="117"/>
    </row>
    <row r="168" ht="12.75">
      <c r="K168" s="117"/>
    </row>
    <row r="169" ht="12.75">
      <c r="K169" s="117"/>
    </row>
    <row r="170" ht="12.75">
      <c r="K170" s="117"/>
    </row>
    <row r="171" ht="12.75">
      <c r="K171" s="117"/>
    </row>
    <row r="172" ht="12.75">
      <c r="K172" s="117"/>
    </row>
    <row r="173" ht="12.75">
      <c r="K173" s="117"/>
    </row>
    <row r="174" ht="12.75">
      <c r="K174" s="117"/>
    </row>
    <row r="175" ht="12.75">
      <c r="K175" s="117"/>
    </row>
    <row r="176" ht="12.75">
      <c r="K176" s="117"/>
    </row>
    <row r="177" ht="12.75">
      <c r="K177" s="117"/>
    </row>
    <row r="178" ht="12.75">
      <c r="K178" s="117"/>
    </row>
    <row r="179" ht="12.75">
      <c r="K179" s="117"/>
    </row>
    <row r="180" ht="12.75">
      <c r="K180" s="117"/>
    </row>
    <row r="181" ht="12.75">
      <c r="K181" s="117"/>
    </row>
    <row r="182" ht="12.75">
      <c r="K182" s="117"/>
    </row>
    <row r="183" ht="12.75">
      <c r="K183" s="117"/>
    </row>
    <row r="184" ht="12.75">
      <c r="K184" s="117"/>
    </row>
    <row r="185" ht="12.75">
      <c r="K185" s="117"/>
    </row>
    <row r="186" ht="12.75">
      <c r="K186" s="117"/>
    </row>
    <row r="187" ht="12.75">
      <c r="K187" s="117"/>
    </row>
    <row r="188" ht="12.75">
      <c r="K188" s="117"/>
    </row>
    <row r="189" ht="12.75">
      <c r="K189" s="117"/>
    </row>
    <row r="190" ht="12.75">
      <c r="K190" s="117"/>
    </row>
    <row r="191" ht="12.75">
      <c r="K191" s="117"/>
    </row>
    <row r="192" ht="12.75">
      <c r="K192" s="117"/>
    </row>
    <row r="193" ht="12.75">
      <c r="K193" s="117"/>
    </row>
    <row r="194" ht="12.75">
      <c r="K194" s="117"/>
    </row>
    <row r="195" ht="12.75">
      <c r="K195" s="117"/>
    </row>
    <row r="196" ht="12.75">
      <c r="K196" s="117"/>
    </row>
    <row r="197" ht="12.75">
      <c r="K197" s="117"/>
    </row>
    <row r="198" ht="12.75">
      <c r="K198" s="117"/>
    </row>
    <row r="199" ht="12.75">
      <c r="K199" s="117"/>
    </row>
    <row r="200" ht="12.75">
      <c r="K200" s="117"/>
    </row>
    <row r="201" ht="12.75">
      <c r="K201" s="117"/>
    </row>
    <row r="202" ht="12.75">
      <c r="K202" s="117"/>
    </row>
    <row r="203" ht="12.75">
      <c r="K203" s="117"/>
    </row>
    <row r="204" ht="12.75">
      <c r="K204" s="117"/>
    </row>
    <row r="205" ht="12.75">
      <c r="K205" s="117"/>
    </row>
    <row r="206" ht="12.75">
      <c r="K206" s="117"/>
    </row>
    <row r="207" ht="12.75">
      <c r="K207" s="117"/>
    </row>
    <row r="208" ht="12.75">
      <c r="K208" s="117"/>
    </row>
    <row r="209" ht="12.75">
      <c r="K209" s="117"/>
    </row>
    <row r="210" ht="12.75">
      <c r="K210" s="117"/>
    </row>
    <row r="211" ht="12.75">
      <c r="K211" s="117"/>
    </row>
    <row r="212" ht="12.75">
      <c r="K212" s="117"/>
    </row>
    <row r="213" ht="12.75">
      <c r="K213" s="117"/>
    </row>
    <row r="214" ht="12.75">
      <c r="K214" s="117"/>
    </row>
    <row r="215" ht="12.75">
      <c r="K215" s="117"/>
    </row>
    <row r="216" ht="12.75">
      <c r="K216" s="117"/>
    </row>
    <row r="217" ht="12.75">
      <c r="K217" s="117"/>
    </row>
    <row r="218" ht="12.75">
      <c r="K218" s="117"/>
    </row>
    <row r="219" ht="12.75">
      <c r="K219" s="117"/>
    </row>
    <row r="220" ht="12.75">
      <c r="K220" s="117"/>
    </row>
    <row r="221" ht="12.75">
      <c r="K221" s="117"/>
    </row>
    <row r="222" ht="12.75">
      <c r="K222" s="117"/>
    </row>
    <row r="223" ht="12.75">
      <c r="K223" s="117"/>
    </row>
    <row r="224" ht="12.75">
      <c r="K224" s="117"/>
    </row>
    <row r="225" ht="12.75">
      <c r="K225" s="117"/>
    </row>
    <row r="226" ht="12.75">
      <c r="K226" s="117"/>
    </row>
    <row r="227" ht="12.75">
      <c r="K227" s="117"/>
    </row>
    <row r="228" ht="12.75">
      <c r="K228" s="117"/>
    </row>
    <row r="229" ht="12.75">
      <c r="K229" s="117"/>
    </row>
    <row r="230" ht="12.75">
      <c r="K230" s="117"/>
    </row>
    <row r="231" ht="12.75">
      <c r="K231" s="117"/>
    </row>
    <row r="232" ht="12.75">
      <c r="K232" s="117"/>
    </row>
    <row r="233" ht="12.75">
      <c r="K233" s="117"/>
    </row>
    <row r="234" ht="12.75">
      <c r="K234" s="117"/>
    </row>
    <row r="235" ht="12.75">
      <c r="K235" s="117"/>
    </row>
    <row r="236" ht="12.75">
      <c r="K236" s="117"/>
    </row>
    <row r="237" ht="12.75">
      <c r="K237" s="117"/>
    </row>
    <row r="238" ht="12.75">
      <c r="K238" s="117"/>
    </row>
    <row r="239" ht="12.75">
      <c r="K239" s="117"/>
    </row>
    <row r="240" ht="12.75">
      <c r="K240" s="117"/>
    </row>
    <row r="241" ht="12.75">
      <c r="K241" s="117"/>
    </row>
    <row r="242" ht="12.75">
      <c r="K242" s="117"/>
    </row>
    <row r="243" ht="12.75">
      <c r="K243" s="117"/>
    </row>
    <row r="244" ht="12.75">
      <c r="K244" s="117"/>
    </row>
    <row r="245" ht="12.75">
      <c r="K245" s="117"/>
    </row>
    <row r="246" ht="12.75">
      <c r="K246" s="117"/>
    </row>
    <row r="247" ht="12.75">
      <c r="K247" s="117"/>
    </row>
    <row r="248" ht="12.75">
      <c r="K248" s="117"/>
    </row>
    <row r="249" ht="12.75">
      <c r="K249" s="117"/>
    </row>
    <row r="250" ht="12.75">
      <c r="K250" s="117"/>
    </row>
    <row r="251" ht="12.75">
      <c r="K251" s="117"/>
    </row>
    <row r="252" ht="12.75">
      <c r="K252" s="117"/>
    </row>
    <row r="253" ht="12.75">
      <c r="K253" s="117"/>
    </row>
    <row r="254" ht="12.75">
      <c r="K254" s="117"/>
    </row>
    <row r="255" ht="12.75">
      <c r="K255" s="117"/>
    </row>
    <row r="256" ht="12.75">
      <c r="K256" s="117"/>
    </row>
    <row r="257" ht="12.75">
      <c r="K257" s="117"/>
    </row>
    <row r="258" ht="12.75">
      <c r="K258" s="117"/>
    </row>
    <row r="259" ht="12.75">
      <c r="K259" s="117"/>
    </row>
    <row r="260" ht="12.75">
      <c r="K260" s="117"/>
    </row>
    <row r="261" ht="12.75">
      <c r="K261" s="117"/>
    </row>
    <row r="262" ht="12.75">
      <c r="K262" s="117"/>
    </row>
    <row r="263" ht="12.75">
      <c r="K263" s="117"/>
    </row>
    <row r="264" ht="12.75">
      <c r="K264" s="117"/>
    </row>
    <row r="265" ht="12.75">
      <c r="K265" s="117"/>
    </row>
    <row r="266" ht="12.75">
      <c r="K266" s="117"/>
    </row>
    <row r="267" ht="12.75">
      <c r="K267" s="117"/>
    </row>
    <row r="268" ht="12.75">
      <c r="K268" s="117"/>
    </row>
    <row r="269" ht="12.75">
      <c r="K269" s="117"/>
    </row>
    <row r="270" ht="12.75">
      <c r="K270" s="117"/>
    </row>
    <row r="271" ht="12.75">
      <c r="K271" s="117"/>
    </row>
    <row r="272" ht="12.75">
      <c r="K272" s="117"/>
    </row>
    <row r="273" ht="12.75">
      <c r="K273" s="117"/>
    </row>
    <row r="274" ht="12.75">
      <c r="K274" s="117"/>
    </row>
    <row r="275" ht="12.75">
      <c r="K275" s="117"/>
    </row>
    <row r="276" ht="12.75">
      <c r="K276" s="117"/>
    </row>
    <row r="277" ht="12.75">
      <c r="K277" s="117"/>
    </row>
    <row r="278" ht="12.75">
      <c r="K278" s="117"/>
    </row>
    <row r="279" ht="12.75">
      <c r="K279" s="117"/>
    </row>
    <row r="280" ht="12.75">
      <c r="K280" s="117"/>
    </row>
    <row r="281" ht="12.75">
      <c r="K281" s="117"/>
    </row>
    <row r="282" ht="12.75">
      <c r="K282" s="117"/>
    </row>
    <row r="283" ht="12.75">
      <c r="K283" s="117"/>
    </row>
    <row r="284" ht="12.75">
      <c r="K284" s="117"/>
    </row>
    <row r="285" ht="12.75">
      <c r="K285" s="117"/>
    </row>
    <row r="286" ht="12.75">
      <c r="K286" s="117"/>
    </row>
    <row r="287" ht="12.75">
      <c r="K287" s="117"/>
    </row>
    <row r="288" ht="12.75">
      <c r="K288" s="117"/>
    </row>
    <row r="289" ht="12.75">
      <c r="K289" s="117"/>
    </row>
    <row r="290" ht="12.75">
      <c r="K290" s="117"/>
    </row>
    <row r="291" ht="12.75">
      <c r="K291" s="117"/>
    </row>
    <row r="292" ht="12.75">
      <c r="K292" s="117"/>
    </row>
    <row r="293" ht="12.75">
      <c r="K293" s="117"/>
    </row>
    <row r="294" ht="12.75">
      <c r="K294" s="117"/>
    </row>
    <row r="295" ht="12.75">
      <c r="K295" s="117"/>
    </row>
    <row r="296" ht="12.75">
      <c r="K296" s="117"/>
    </row>
    <row r="297" ht="12.75">
      <c r="K297" s="117"/>
    </row>
    <row r="298" ht="12.75">
      <c r="K298" s="117"/>
    </row>
    <row r="299" ht="12.75">
      <c r="K299" s="117"/>
    </row>
    <row r="300" ht="12.75">
      <c r="K300" s="117"/>
    </row>
    <row r="301" ht="12.75">
      <c r="K301" s="117"/>
    </row>
    <row r="302" ht="12.75">
      <c r="K302" s="117"/>
    </row>
    <row r="303" ht="12.75">
      <c r="K303" s="117"/>
    </row>
    <row r="304" ht="12.75">
      <c r="K304" s="117"/>
    </row>
    <row r="305" ht="12.75">
      <c r="K305" s="117"/>
    </row>
    <row r="306" ht="12.75">
      <c r="K306" s="117"/>
    </row>
    <row r="307" ht="12.75">
      <c r="K307" s="117"/>
    </row>
    <row r="308" ht="12.75">
      <c r="K308" s="117"/>
    </row>
    <row r="309" ht="12.75">
      <c r="K309" s="117"/>
    </row>
    <row r="310" ht="12.75">
      <c r="K310" s="117"/>
    </row>
    <row r="311" ht="12.75">
      <c r="K311" s="117"/>
    </row>
    <row r="312" ht="12.75">
      <c r="K312" s="117"/>
    </row>
    <row r="313" ht="12.75">
      <c r="K313" s="117"/>
    </row>
    <row r="314" ht="12.75">
      <c r="K314" s="117"/>
    </row>
    <row r="315" ht="12.75">
      <c r="K315" s="117"/>
    </row>
    <row r="316" ht="12.75">
      <c r="K316" s="117"/>
    </row>
    <row r="317" ht="12.75">
      <c r="K317" s="117"/>
    </row>
    <row r="318" ht="12.75">
      <c r="K318" s="117"/>
    </row>
    <row r="319" ht="12.75">
      <c r="K319" s="117"/>
    </row>
    <row r="320" ht="12.75">
      <c r="K320" s="117"/>
    </row>
    <row r="321" ht="12.75">
      <c r="K321" s="117"/>
    </row>
    <row r="322" ht="12.75">
      <c r="K322" s="117"/>
    </row>
    <row r="323" ht="12.75">
      <c r="K323" s="117"/>
    </row>
    <row r="324" ht="12.75">
      <c r="K324" s="117"/>
    </row>
    <row r="325" ht="12.75">
      <c r="K325" s="117"/>
    </row>
    <row r="326" ht="12.75">
      <c r="K326" s="117"/>
    </row>
    <row r="327" ht="12.75">
      <c r="K327" s="117"/>
    </row>
    <row r="328" ht="12.75">
      <c r="K328" s="117"/>
    </row>
    <row r="329" ht="12.75">
      <c r="K329" s="117"/>
    </row>
    <row r="330" ht="12.75">
      <c r="K330" s="117"/>
    </row>
    <row r="331" ht="12.75">
      <c r="K331" s="117"/>
    </row>
    <row r="332" ht="12.75">
      <c r="K332" s="117"/>
    </row>
    <row r="333" ht="12.75">
      <c r="K333" s="117"/>
    </row>
    <row r="334" ht="12.75">
      <c r="K334" s="117"/>
    </row>
    <row r="335" ht="12.75">
      <c r="K335" s="117"/>
    </row>
    <row r="336" ht="12.75">
      <c r="K336" s="117"/>
    </row>
    <row r="337" ht="12.75">
      <c r="K337" s="117"/>
    </row>
    <row r="338" ht="12.75">
      <c r="K338" s="117"/>
    </row>
    <row r="339" ht="12.75">
      <c r="K339" s="117"/>
    </row>
    <row r="340" ht="12.75">
      <c r="K340" s="117"/>
    </row>
    <row r="341" ht="12.75">
      <c r="K341" s="117"/>
    </row>
    <row r="342" ht="12.75">
      <c r="K342" s="117"/>
    </row>
    <row r="343" ht="12.75">
      <c r="K343" s="117"/>
    </row>
    <row r="344" ht="12.75">
      <c r="K344" s="117"/>
    </row>
    <row r="345" ht="12.75">
      <c r="K345" s="117"/>
    </row>
    <row r="346" ht="12.75">
      <c r="K346" s="117"/>
    </row>
    <row r="347" ht="12.75">
      <c r="K347" s="117"/>
    </row>
    <row r="348" ht="12.75">
      <c r="K348" s="117"/>
    </row>
    <row r="349" ht="12.75">
      <c r="K349" s="117"/>
    </row>
    <row r="350" ht="12.75">
      <c r="K350" s="117"/>
    </row>
    <row r="351" ht="12.75">
      <c r="K351" s="117"/>
    </row>
    <row r="352" ht="12.75">
      <c r="K352" s="117"/>
    </row>
    <row r="353" ht="12.75">
      <c r="K353" s="117"/>
    </row>
    <row r="354" ht="12.75">
      <c r="K354" s="117"/>
    </row>
    <row r="355" ht="12.75">
      <c r="K355" s="117"/>
    </row>
    <row r="356" ht="12.75">
      <c r="K356" s="117"/>
    </row>
    <row r="357" ht="12.75">
      <c r="K357" s="117"/>
    </row>
    <row r="358" ht="12.75">
      <c r="K358" s="117"/>
    </row>
    <row r="359" ht="12.75">
      <c r="K359" s="117"/>
    </row>
    <row r="360" ht="12.75">
      <c r="K360" s="117"/>
    </row>
    <row r="361" ht="12.75">
      <c r="K361" s="117"/>
    </row>
    <row r="362" ht="12.75">
      <c r="K362" s="117"/>
    </row>
    <row r="363" ht="12.75">
      <c r="K363" s="117"/>
    </row>
    <row r="364" ht="12.75">
      <c r="K364" s="117"/>
    </row>
    <row r="365" ht="12.75">
      <c r="K365" s="117"/>
    </row>
    <row r="366" ht="12.75">
      <c r="K366" s="117"/>
    </row>
    <row r="367" ht="12.75">
      <c r="K367" s="117"/>
    </row>
    <row r="368" ht="12.75">
      <c r="K368" s="117"/>
    </row>
    <row r="369" ht="12.75">
      <c r="K369" s="117"/>
    </row>
    <row r="370" ht="12.75">
      <c r="K370" s="117"/>
    </row>
    <row r="371" ht="12.75">
      <c r="K371" s="117"/>
    </row>
    <row r="372" ht="12.75">
      <c r="K372" s="117"/>
    </row>
    <row r="373" ht="12.75">
      <c r="K373" s="117"/>
    </row>
    <row r="374" ht="12.75">
      <c r="K374" s="117"/>
    </row>
    <row r="375" ht="12.75">
      <c r="K375" s="117"/>
    </row>
    <row r="376" ht="12.75">
      <c r="K376" s="117"/>
    </row>
    <row r="377" ht="12.75">
      <c r="K377" s="117"/>
    </row>
    <row r="378" ht="12.75">
      <c r="K378" s="117"/>
    </row>
    <row r="379" ht="12.75">
      <c r="K379" s="117"/>
    </row>
    <row r="380" ht="12.75">
      <c r="K380" s="117"/>
    </row>
    <row r="381" ht="12.75">
      <c r="K381" s="117"/>
    </row>
    <row r="382" ht="12.75">
      <c r="K382" s="117"/>
    </row>
    <row r="383" ht="12.75">
      <c r="K383" s="117"/>
    </row>
    <row r="384" ht="12.75">
      <c r="K384" s="117"/>
    </row>
    <row r="385" ht="12.75">
      <c r="K385" s="117"/>
    </row>
    <row r="386" ht="12.75">
      <c r="K386" s="117"/>
    </row>
    <row r="387" ht="12.75">
      <c r="K387" s="117"/>
    </row>
    <row r="388" ht="12.75">
      <c r="K388" s="117"/>
    </row>
    <row r="389" ht="12.75">
      <c r="K389" s="117"/>
    </row>
    <row r="390" ht="12.75">
      <c r="K390" s="117"/>
    </row>
    <row r="391" ht="12.75">
      <c r="K391" s="117"/>
    </row>
    <row r="392" ht="12.75">
      <c r="K392" s="117"/>
    </row>
    <row r="393" ht="12.75">
      <c r="K393" s="117"/>
    </row>
    <row r="394" ht="12.75">
      <c r="K394" s="117"/>
    </row>
    <row r="395" ht="12.75">
      <c r="K395" s="117"/>
    </row>
    <row r="396" ht="12.75">
      <c r="K396" s="117"/>
    </row>
    <row r="397" ht="12.75">
      <c r="K397" s="117"/>
    </row>
    <row r="398" ht="12.75">
      <c r="K398" s="117"/>
    </row>
    <row r="399" ht="12.75">
      <c r="K399" s="117"/>
    </row>
    <row r="400" ht="12.75">
      <c r="K400" s="117"/>
    </row>
    <row r="401" ht="12.75">
      <c r="K401" s="117"/>
    </row>
    <row r="402" ht="12.75">
      <c r="K402" s="117"/>
    </row>
    <row r="403" ht="12.75">
      <c r="K403" s="117"/>
    </row>
    <row r="404" ht="12.75">
      <c r="K404" s="117"/>
    </row>
    <row r="405" ht="12.75">
      <c r="K405" s="117"/>
    </row>
    <row r="406" ht="12.75">
      <c r="K406" s="117"/>
    </row>
    <row r="407" ht="12.75">
      <c r="K407" s="117"/>
    </row>
    <row r="408" ht="12.75">
      <c r="K408" s="117"/>
    </row>
    <row r="409" ht="12.75">
      <c r="K409" s="117"/>
    </row>
    <row r="410" ht="12.75">
      <c r="K410" s="117"/>
    </row>
    <row r="411" ht="12.75">
      <c r="K411" s="117"/>
    </row>
    <row r="412" ht="12.75">
      <c r="K412" s="117"/>
    </row>
    <row r="413" ht="12.75">
      <c r="K413" s="117"/>
    </row>
    <row r="414" ht="12.75">
      <c r="K414" s="117"/>
    </row>
    <row r="415" ht="12.75">
      <c r="K415" s="117"/>
    </row>
    <row r="416" ht="12.75">
      <c r="K416" s="117"/>
    </row>
    <row r="417" ht="12.75">
      <c r="K417" s="117"/>
    </row>
    <row r="418" ht="12.75">
      <c r="K418" s="117"/>
    </row>
    <row r="419" ht="12.75">
      <c r="K419" s="117"/>
    </row>
    <row r="420" ht="12.75">
      <c r="K420" s="117"/>
    </row>
    <row r="421" ht="12.75">
      <c r="K421" s="117"/>
    </row>
    <row r="422" ht="12.75">
      <c r="K422" s="117"/>
    </row>
    <row r="423" ht="12.75">
      <c r="K423" s="117"/>
    </row>
    <row r="424" ht="12.75">
      <c r="K424" s="117"/>
    </row>
    <row r="425" ht="12.75">
      <c r="K425" s="117"/>
    </row>
    <row r="426" ht="12.75">
      <c r="K426" s="117"/>
    </row>
    <row r="427" ht="12.75">
      <c r="K427" s="117"/>
    </row>
    <row r="428" ht="12.75">
      <c r="K428" s="117"/>
    </row>
    <row r="429" ht="12.75">
      <c r="K429" s="117"/>
    </row>
    <row r="430" ht="12.75">
      <c r="K430" s="117"/>
    </row>
    <row r="431" ht="12.75">
      <c r="K431" s="117"/>
    </row>
    <row r="432" ht="12.75">
      <c r="K432" s="117"/>
    </row>
    <row r="433" ht="12.75">
      <c r="K433" s="117"/>
    </row>
    <row r="434" ht="12.75">
      <c r="K434" s="117"/>
    </row>
    <row r="435" ht="12.75">
      <c r="K435" s="117"/>
    </row>
    <row r="436" ht="12.75">
      <c r="K436" s="117"/>
    </row>
    <row r="437" ht="12.75">
      <c r="K437" s="117"/>
    </row>
    <row r="438" ht="12.75">
      <c r="K438" s="117"/>
    </row>
    <row r="439" ht="12.75">
      <c r="K439" s="117"/>
    </row>
    <row r="440" ht="12.75">
      <c r="K440" s="117"/>
    </row>
    <row r="441" ht="12.75">
      <c r="K441" s="117"/>
    </row>
    <row r="442" ht="12.75">
      <c r="K442" s="117"/>
    </row>
    <row r="443" ht="12.75">
      <c r="K443" s="117"/>
    </row>
    <row r="444" ht="12.75">
      <c r="K444" s="117"/>
    </row>
    <row r="445" ht="12.75">
      <c r="K445" s="117"/>
    </row>
    <row r="446" ht="12.75">
      <c r="K446" s="117"/>
    </row>
    <row r="447" ht="12.75">
      <c r="K447" s="117"/>
    </row>
    <row r="448" ht="12.75">
      <c r="K448" s="117"/>
    </row>
    <row r="449" ht="12.75">
      <c r="K449" s="117"/>
    </row>
    <row r="450" ht="12.75">
      <c r="K450" s="117"/>
    </row>
    <row r="451" ht="12.75">
      <c r="K451" s="117"/>
    </row>
    <row r="452" ht="12.75">
      <c r="K452" s="117"/>
    </row>
    <row r="453" ht="12.75">
      <c r="K453" s="117"/>
    </row>
    <row r="454" ht="12.75">
      <c r="K454" s="117"/>
    </row>
    <row r="455" ht="12.75">
      <c r="K455" s="117"/>
    </row>
    <row r="456" ht="12.75">
      <c r="K456" s="117"/>
    </row>
    <row r="457" ht="12.75">
      <c r="K457" s="117"/>
    </row>
    <row r="458" ht="12.75">
      <c r="K458" s="117"/>
    </row>
    <row r="459" ht="12.75">
      <c r="K459" s="117"/>
    </row>
    <row r="460" ht="12.75">
      <c r="K460" s="117"/>
    </row>
    <row r="461" ht="12.75">
      <c r="K461" s="117"/>
    </row>
    <row r="462" ht="12.75">
      <c r="K462" s="117"/>
    </row>
    <row r="463" ht="12.75">
      <c r="K463" s="117"/>
    </row>
    <row r="464" ht="12.75">
      <c r="K464" s="117"/>
    </row>
    <row r="465" ht="12.75">
      <c r="K465" s="117"/>
    </row>
    <row r="466" ht="12.75">
      <c r="K466" s="117"/>
    </row>
    <row r="467" ht="12.75">
      <c r="K467" s="117"/>
    </row>
    <row r="468" ht="12.75">
      <c r="K468" s="117"/>
    </row>
    <row r="469" ht="12.75">
      <c r="K469" s="117"/>
    </row>
    <row r="470" ht="12.75">
      <c r="K470" s="117"/>
    </row>
    <row r="471" ht="12.75">
      <c r="K471" s="117"/>
    </row>
    <row r="472" ht="12.75">
      <c r="K472" s="117"/>
    </row>
    <row r="473" ht="12.75">
      <c r="K473" s="117"/>
    </row>
    <row r="474" ht="12.75">
      <c r="K474" s="117"/>
    </row>
    <row r="475" ht="12.75">
      <c r="K475" s="117"/>
    </row>
    <row r="476" ht="12.75">
      <c r="K476" s="117"/>
    </row>
    <row r="477" ht="12.75">
      <c r="K477" s="117"/>
    </row>
    <row r="478" ht="12.75">
      <c r="K478" s="117"/>
    </row>
    <row r="479" ht="12.75">
      <c r="K479" s="117"/>
    </row>
    <row r="480" ht="12.75">
      <c r="K480" s="117"/>
    </row>
    <row r="481" ht="12.75">
      <c r="K481" s="117"/>
    </row>
    <row r="482" ht="12.75">
      <c r="K482" s="117"/>
    </row>
    <row r="483" ht="12.75">
      <c r="K483" s="117"/>
    </row>
    <row r="484" ht="12.75">
      <c r="K484" s="117"/>
    </row>
    <row r="485" ht="12.75">
      <c r="K485" s="117"/>
    </row>
    <row r="486" ht="12.75">
      <c r="K486" s="117"/>
    </row>
    <row r="487" ht="12.75">
      <c r="K487" s="117"/>
    </row>
    <row r="488" ht="12.75">
      <c r="K488" s="117"/>
    </row>
    <row r="489" ht="12.75">
      <c r="K489" s="117"/>
    </row>
    <row r="490" ht="12.75">
      <c r="K490" s="117"/>
    </row>
    <row r="491" ht="12.75">
      <c r="K491" s="117"/>
    </row>
    <row r="492" ht="12.75">
      <c r="K492" s="117"/>
    </row>
    <row r="493" ht="12.75">
      <c r="K493" s="117"/>
    </row>
    <row r="494" ht="12.75">
      <c r="K494" s="117"/>
    </row>
    <row r="495" ht="12.75">
      <c r="K495" s="117"/>
    </row>
    <row r="496" ht="12.75">
      <c r="K496" s="117"/>
    </row>
    <row r="497" ht="12.75">
      <c r="K497" s="117"/>
    </row>
    <row r="498" ht="12.75">
      <c r="K498" s="117"/>
    </row>
    <row r="499" ht="12.75">
      <c r="K499" s="117"/>
    </row>
    <row r="500" ht="12.75">
      <c r="K500" s="117"/>
    </row>
    <row r="501" ht="12.75">
      <c r="K501" s="117"/>
    </row>
    <row r="502" ht="12.75">
      <c r="K502" s="117"/>
    </row>
    <row r="503" ht="12.75">
      <c r="K503" s="117"/>
    </row>
    <row r="504" ht="12.75">
      <c r="K504" s="117"/>
    </row>
    <row r="505" ht="12.75">
      <c r="K505" s="117"/>
    </row>
    <row r="506" ht="12.75">
      <c r="K506" s="117"/>
    </row>
    <row r="507" ht="12.75">
      <c r="K507" s="117"/>
    </row>
    <row r="508" ht="12.75">
      <c r="K508" s="117"/>
    </row>
    <row r="509" ht="12.75">
      <c r="K509" s="117"/>
    </row>
    <row r="510" ht="12.75">
      <c r="K510" s="117"/>
    </row>
    <row r="511" ht="12.75">
      <c r="K511" s="117"/>
    </row>
    <row r="512" ht="12.75">
      <c r="K512" s="117"/>
    </row>
    <row r="513" ht="12.75">
      <c r="K513" s="117"/>
    </row>
    <row r="514" ht="12.75">
      <c r="K514" s="117"/>
    </row>
    <row r="515" ht="12.75">
      <c r="K515" s="117"/>
    </row>
    <row r="516" ht="12.75">
      <c r="K516" s="117"/>
    </row>
    <row r="517" ht="12.75">
      <c r="K517" s="117"/>
    </row>
    <row r="518" ht="12.75">
      <c r="K518" s="117"/>
    </row>
    <row r="519" ht="12.75">
      <c r="K519" s="117"/>
    </row>
    <row r="520" ht="12.75">
      <c r="K520" s="117"/>
    </row>
    <row r="521" ht="12.75">
      <c r="K521" s="117"/>
    </row>
    <row r="522" ht="12.75">
      <c r="K522" s="117"/>
    </row>
    <row r="523" ht="12.75">
      <c r="K523" s="117"/>
    </row>
    <row r="524" ht="12.75">
      <c r="K524" s="117"/>
    </row>
    <row r="525" ht="12.75">
      <c r="K525" s="117"/>
    </row>
    <row r="526" ht="12.75">
      <c r="K526" s="117"/>
    </row>
    <row r="527" ht="12.75">
      <c r="K527" s="117"/>
    </row>
    <row r="528" ht="12.75">
      <c r="K528" s="117"/>
    </row>
    <row r="529" ht="12.75">
      <c r="K529" s="117"/>
    </row>
    <row r="530" ht="12.75">
      <c r="K530" s="117"/>
    </row>
    <row r="531" ht="12.75">
      <c r="K531" s="117"/>
    </row>
    <row r="532" ht="12.75">
      <c r="K532" s="117"/>
    </row>
    <row r="533" ht="12.75">
      <c r="K533" s="117"/>
    </row>
    <row r="534" ht="12.75">
      <c r="K534" s="117"/>
    </row>
    <row r="535" ht="12.75">
      <c r="K535" s="117"/>
    </row>
    <row r="536" ht="12.75">
      <c r="K536" s="117"/>
    </row>
    <row r="537" ht="12.75">
      <c r="K537" s="117"/>
    </row>
    <row r="538" ht="12.75">
      <c r="K538" s="117"/>
    </row>
    <row r="539" ht="12.75">
      <c r="K539" s="117"/>
    </row>
    <row r="540" ht="12.75">
      <c r="K540" s="117"/>
    </row>
    <row r="541" ht="12.75">
      <c r="K541" s="117"/>
    </row>
    <row r="542" ht="12.75">
      <c r="K542" s="117"/>
    </row>
    <row r="543" ht="12.75">
      <c r="K543" s="117"/>
    </row>
    <row r="544" ht="12.75">
      <c r="K544" s="117"/>
    </row>
    <row r="545" ht="12.75">
      <c r="K545" s="117"/>
    </row>
    <row r="546" ht="12.75">
      <c r="K546" s="117"/>
    </row>
    <row r="547" ht="12.75">
      <c r="K547" s="117"/>
    </row>
    <row r="548" ht="12.75">
      <c r="K548" s="117"/>
    </row>
    <row r="549" ht="12.75">
      <c r="K549" s="117"/>
    </row>
    <row r="550" ht="12.75">
      <c r="K550" s="117"/>
    </row>
    <row r="551" ht="12.75">
      <c r="K551" s="117"/>
    </row>
    <row r="552" ht="12.75">
      <c r="K552" s="117"/>
    </row>
    <row r="553" ht="12.75">
      <c r="K553" s="117"/>
    </row>
    <row r="554" ht="12.75">
      <c r="K554" s="117"/>
    </row>
    <row r="555" ht="12.75">
      <c r="K555" s="117"/>
    </row>
    <row r="556" ht="12.75">
      <c r="K556" s="117"/>
    </row>
    <row r="557" ht="12.75">
      <c r="K557" s="117"/>
    </row>
    <row r="558" ht="12.75">
      <c r="K558" s="117"/>
    </row>
    <row r="559" ht="12.75">
      <c r="K559" s="117"/>
    </row>
    <row r="560" ht="12.75">
      <c r="K560" s="117"/>
    </row>
    <row r="561" ht="12.75">
      <c r="K561" s="117"/>
    </row>
    <row r="562" ht="12.75">
      <c r="K562" s="117"/>
    </row>
    <row r="563" ht="12.75">
      <c r="K563" s="117"/>
    </row>
    <row r="564" ht="12.75">
      <c r="K564" s="117"/>
    </row>
    <row r="565" ht="12.75">
      <c r="K565" s="117"/>
    </row>
    <row r="566" ht="12.75">
      <c r="K566" s="117"/>
    </row>
    <row r="567" ht="12.75">
      <c r="K567" s="117"/>
    </row>
    <row r="568" ht="12.75">
      <c r="K568" s="117"/>
    </row>
    <row r="569" ht="12.75">
      <c r="K569" s="117"/>
    </row>
    <row r="570" ht="12.75">
      <c r="K570" s="117"/>
    </row>
    <row r="571" ht="12.75">
      <c r="K571" s="117"/>
    </row>
    <row r="572" ht="12.75">
      <c r="K572" s="117"/>
    </row>
    <row r="573" ht="12.75">
      <c r="K573" s="117"/>
    </row>
    <row r="574" ht="12.75">
      <c r="K574" s="117"/>
    </row>
    <row r="575" ht="12.75">
      <c r="K575" s="117"/>
    </row>
    <row r="576" ht="12.75">
      <c r="K576" s="117"/>
    </row>
    <row r="577" ht="12.75">
      <c r="K577" s="117"/>
    </row>
    <row r="578" ht="12.75">
      <c r="K578" s="117"/>
    </row>
    <row r="579" ht="12.75">
      <c r="K579" s="117"/>
    </row>
    <row r="580" ht="12.75">
      <c r="K580" s="117"/>
    </row>
    <row r="581" ht="12.75">
      <c r="K581" s="117"/>
    </row>
    <row r="582" ht="12.75">
      <c r="K582" s="117"/>
    </row>
    <row r="583" ht="12.75">
      <c r="K583" s="117"/>
    </row>
    <row r="584" ht="12.75">
      <c r="K584" s="117"/>
    </row>
    <row r="585" ht="12.75">
      <c r="K585" s="117"/>
    </row>
    <row r="586" ht="12.75">
      <c r="K586" s="117"/>
    </row>
    <row r="587" ht="12.75">
      <c r="K587" s="117"/>
    </row>
    <row r="588" ht="12.75">
      <c r="K588" s="117"/>
    </row>
    <row r="589" ht="12.75">
      <c r="K589" s="117"/>
    </row>
    <row r="590" ht="12.75">
      <c r="K590" s="117"/>
    </row>
    <row r="591" ht="12.75">
      <c r="K591" s="117"/>
    </row>
    <row r="592" ht="12.75">
      <c r="K592" s="117"/>
    </row>
    <row r="593" ht="12.75">
      <c r="K593" s="117"/>
    </row>
    <row r="594" ht="12.75">
      <c r="K594" s="117"/>
    </row>
    <row r="595" ht="12.75">
      <c r="K595" s="117"/>
    </row>
    <row r="596" ht="12.75">
      <c r="K596" s="117"/>
    </row>
    <row r="597" ht="12.75">
      <c r="K597" s="117"/>
    </row>
    <row r="598" ht="12.75">
      <c r="K598" s="117"/>
    </row>
    <row r="599" ht="12.75">
      <c r="K599" s="117"/>
    </row>
    <row r="600" ht="12.75">
      <c r="K600" s="117"/>
    </row>
    <row r="601" ht="12.75">
      <c r="K601" s="117"/>
    </row>
    <row r="602" ht="12.75">
      <c r="K602" s="117"/>
    </row>
    <row r="603" ht="12.75">
      <c r="K603" s="117"/>
    </row>
    <row r="604" ht="12.75">
      <c r="K604" s="117"/>
    </row>
    <row r="605" ht="12.75">
      <c r="K605" s="117"/>
    </row>
    <row r="606" ht="12.75">
      <c r="K606" s="117"/>
    </row>
    <row r="607" ht="12.75">
      <c r="K607" s="117"/>
    </row>
    <row r="608" ht="12.75">
      <c r="K608" s="117"/>
    </row>
    <row r="609" ht="12.75">
      <c r="K609" s="117"/>
    </row>
    <row r="610" ht="12.75">
      <c r="K610" s="117"/>
    </row>
    <row r="611" ht="12.75">
      <c r="K611" s="117"/>
    </row>
    <row r="612" ht="12.75">
      <c r="K612" s="117"/>
    </row>
    <row r="613" ht="12.75">
      <c r="K613" s="117"/>
    </row>
    <row r="614" ht="12.75">
      <c r="K614" s="117"/>
    </row>
    <row r="615" ht="12.75">
      <c r="K615" s="117"/>
    </row>
    <row r="616" ht="12.75">
      <c r="K616" s="117"/>
    </row>
    <row r="617" ht="12.75">
      <c r="K617" s="117"/>
    </row>
    <row r="618" ht="12.75">
      <c r="K618" s="117"/>
    </row>
    <row r="619" ht="12.75">
      <c r="K619" s="117"/>
    </row>
    <row r="620" ht="12.75">
      <c r="K620" s="117"/>
    </row>
    <row r="621" ht="12.75">
      <c r="K621" s="117"/>
    </row>
    <row r="622" ht="12.75">
      <c r="K622" s="117"/>
    </row>
    <row r="623" ht="12.75">
      <c r="K623" s="117"/>
    </row>
    <row r="624" ht="12.75">
      <c r="K624" s="117"/>
    </row>
    <row r="625" ht="12.75">
      <c r="K625" s="117"/>
    </row>
    <row r="626" ht="12.75">
      <c r="K626" s="117"/>
    </row>
    <row r="627" ht="12.75">
      <c r="K627" s="117"/>
    </row>
    <row r="628" ht="12.75">
      <c r="K628" s="117"/>
    </row>
    <row r="629" ht="12.75">
      <c r="K629" s="117"/>
    </row>
    <row r="630" ht="12.75">
      <c r="K630" s="117"/>
    </row>
    <row r="631" ht="12.75">
      <c r="K631" s="117"/>
    </row>
    <row r="632" ht="12.75">
      <c r="K632" s="117"/>
    </row>
    <row r="633" ht="12.75">
      <c r="K633" s="117"/>
    </row>
    <row r="634" ht="12.75">
      <c r="K634" s="117"/>
    </row>
    <row r="635" ht="12.75">
      <c r="K635" s="117"/>
    </row>
    <row r="636" ht="12.75">
      <c r="K636" s="117"/>
    </row>
    <row r="637" ht="12.75">
      <c r="K637" s="117"/>
    </row>
    <row r="638" ht="12.75">
      <c r="K638" s="117"/>
    </row>
    <row r="639" ht="12.75">
      <c r="K639" s="117"/>
    </row>
    <row r="640" ht="12.75">
      <c r="K640" s="117"/>
    </row>
    <row r="641" ht="12.75">
      <c r="K641" s="117"/>
    </row>
    <row r="642" ht="12.75">
      <c r="K642" s="117"/>
    </row>
    <row r="643" ht="12.75">
      <c r="K643" s="117"/>
    </row>
    <row r="644" ht="12.75">
      <c r="K644" s="117"/>
    </row>
    <row r="645" ht="12.75">
      <c r="K645" s="117"/>
    </row>
    <row r="646" ht="12.75">
      <c r="K646" s="117"/>
    </row>
    <row r="647" ht="12.75">
      <c r="K647" s="117"/>
    </row>
    <row r="648" ht="12.75">
      <c r="K648" s="117"/>
    </row>
    <row r="649" ht="12.75">
      <c r="K649" s="117"/>
    </row>
    <row r="650" ht="12.75">
      <c r="K650" s="117"/>
    </row>
    <row r="651" ht="12.75">
      <c r="K651" s="117"/>
    </row>
    <row r="652" ht="12.75">
      <c r="K652" s="117"/>
    </row>
    <row r="653" ht="12.75">
      <c r="K653" s="117"/>
    </row>
    <row r="654" ht="12.75">
      <c r="K654" s="117"/>
    </row>
    <row r="655" ht="12.75">
      <c r="K655" s="117"/>
    </row>
    <row r="656" ht="12.75">
      <c r="K656" s="117"/>
    </row>
    <row r="657" ht="12.75">
      <c r="K657" s="117"/>
    </row>
    <row r="658" ht="12.75">
      <c r="K658" s="117"/>
    </row>
    <row r="659" ht="12.75">
      <c r="K659" s="117"/>
    </row>
    <row r="660" ht="12.75">
      <c r="K660" s="117"/>
    </row>
    <row r="661" ht="12.75">
      <c r="K661" s="117"/>
    </row>
    <row r="662" ht="12.75">
      <c r="K662" s="117"/>
    </row>
    <row r="663" ht="12.75">
      <c r="K663" s="117"/>
    </row>
    <row r="664" ht="12.75">
      <c r="K664" s="117"/>
    </row>
    <row r="665" ht="12.75">
      <c r="K665" s="117"/>
    </row>
    <row r="666" ht="12.75">
      <c r="K666" s="117"/>
    </row>
    <row r="667" ht="12.75">
      <c r="K667" s="117"/>
    </row>
    <row r="668" ht="12.75">
      <c r="K668" s="117"/>
    </row>
    <row r="669" ht="12.75">
      <c r="K669" s="117"/>
    </row>
    <row r="670" ht="12.75">
      <c r="K670" s="117"/>
    </row>
    <row r="671" ht="12.75">
      <c r="K671" s="117"/>
    </row>
    <row r="672" ht="12.75">
      <c r="K672" s="117"/>
    </row>
    <row r="673" ht="12.75">
      <c r="K673" s="117"/>
    </row>
    <row r="674" ht="12.75">
      <c r="K674" s="117"/>
    </row>
    <row r="675" ht="12.75">
      <c r="K675" s="117"/>
    </row>
    <row r="676" ht="12.75">
      <c r="K676" s="117"/>
    </row>
    <row r="677" ht="12.75">
      <c r="K677" s="117"/>
    </row>
    <row r="678" ht="12.75">
      <c r="K678" s="117"/>
    </row>
    <row r="679" ht="12.75">
      <c r="K679" s="117"/>
    </row>
    <row r="680" ht="12.75">
      <c r="K680" s="117"/>
    </row>
    <row r="681" ht="12.75">
      <c r="K681" s="117"/>
    </row>
    <row r="682" ht="12.75">
      <c r="K682" s="117"/>
    </row>
    <row r="683" ht="12.75">
      <c r="K683" s="117"/>
    </row>
    <row r="684" ht="12.75">
      <c r="K684" s="117"/>
    </row>
    <row r="685" ht="12.75">
      <c r="K685" s="117"/>
    </row>
    <row r="686" ht="12.75">
      <c r="K686" s="117"/>
    </row>
    <row r="687" ht="12.75">
      <c r="K687" s="117"/>
    </row>
    <row r="688" ht="12.75">
      <c r="K688" s="117"/>
    </row>
    <row r="689" ht="12.75">
      <c r="K689" s="117"/>
    </row>
    <row r="690" ht="12.75">
      <c r="K690" s="117"/>
    </row>
    <row r="691" ht="12.75">
      <c r="K691" s="117"/>
    </row>
    <row r="692" ht="12.75">
      <c r="K692" s="117"/>
    </row>
    <row r="693" ht="12.75">
      <c r="K693" s="117"/>
    </row>
    <row r="694" ht="12.75">
      <c r="K694" s="117"/>
    </row>
    <row r="695" ht="12.75">
      <c r="K695" s="117"/>
    </row>
    <row r="696" ht="12.75">
      <c r="K696" s="117"/>
    </row>
    <row r="697" ht="12.75">
      <c r="K697" s="117"/>
    </row>
    <row r="698" ht="12.75">
      <c r="K698" s="117"/>
    </row>
    <row r="699" ht="12.75">
      <c r="K699" s="117"/>
    </row>
    <row r="700" ht="12.75">
      <c r="K700" s="117"/>
    </row>
    <row r="701" ht="12.75">
      <c r="K701" s="117"/>
    </row>
    <row r="702" ht="12.75">
      <c r="K702" s="117"/>
    </row>
    <row r="703" ht="12.75">
      <c r="K703" s="117"/>
    </row>
    <row r="704" ht="12.75">
      <c r="K704" s="117"/>
    </row>
    <row r="705" ht="12.75">
      <c r="K705" s="117"/>
    </row>
    <row r="706" ht="12.75">
      <c r="K706" s="117"/>
    </row>
    <row r="707" ht="12.75">
      <c r="K707" s="117"/>
    </row>
    <row r="708" ht="12.75">
      <c r="K708" s="117"/>
    </row>
    <row r="709" ht="12.75">
      <c r="K709" s="117"/>
    </row>
    <row r="710" ht="12.75">
      <c r="K710" s="117"/>
    </row>
    <row r="711" ht="12.75">
      <c r="K711" s="117"/>
    </row>
    <row r="712" ht="12.75">
      <c r="K712" s="117"/>
    </row>
    <row r="713" ht="12.75">
      <c r="K713" s="117"/>
    </row>
    <row r="714" ht="12.75">
      <c r="K714" s="117"/>
    </row>
    <row r="715" ht="12.75">
      <c r="K715" s="117"/>
    </row>
    <row r="716" ht="12.75">
      <c r="K716" s="117"/>
    </row>
    <row r="717" ht="12.75">
      <c r="K717" s="117"/>
    </row>
    <row r="718" ht="12.75">
      <c r="K718" s="117"/>
    </row>
    <row r="719" ht="12.75">
      <c r="K719" s="117"/>
    </row>
    <row r="720" ht="12.75">
      <c r="K720" s="117"/>
    </row>
    <row r="721" ht="12.75">
      <c r="K721" s="117"/>
    </row>
    <row r="722" ht="12.75">
      <c r="K722" s="117"/>
    </row>
    <row r="723" ht="12.75">
      <c r="K723" s="117"/>
    </row>
    <row r="724" ht="12.75">
      <c r="K724" s="117"/>
    </row>
    <row r="725" ht="12.75">
      <c r="K725" s="117"/>
    </row>
    <row r="726" ht="12.75">
      <c r="K726" s="117"/>
    </row>
    <row r="727" ht="12.75">
      <c r="K727" s="117"/>
    </row>
    <row r="728" ht="12.75">
      <c r="K728" s="117"/>
    </row>
    <row r="729" ht="12.75">
      <c r="K729" s="117"/>
    </row>
    <row r="730" ht="12.75">
      <c r="K730" s="117"/>
    </row>
    <row r="731" ht="12.75">
      <c r="K731" s="117"/>
    </row>
    <row r="732" ht="12.75">
      <c r="K732" s="117"/>
    </row>
    <row r="733" ht="12.75">
      <c r="K733" s="117"/>
    </row>
    <row r="734" ht="12.75">
      <c r="K734" s="117"/>
    </row>
    <row r="735" ht="12.75">
      <c r="K735" s="117"/>
    </row>
    <row r="736" ht="12.75">
      <c r="K736" s="117"/>
    </row>
    <row r="737" ht="12.75">
      <c r="K737" s="117"/>
    </row>
    <row r="738" ht="12.75">
      <c r="K738" s="117"/>
    </row>
    <row r="739" ht="12.75">
      <c r="K739" s="117"/>
    </row>
    <row r="740" ht="12.75">
      <c r="K740" s="117"/>
    </row>
    <row r="741" ht="12.75">
      <c r="K741" s="117"/>
    </row>
    <row r="742" ht="12.75">
      <c r="K742" s="117"/>
    </row>
    <row r="743" ht="12.75">
      <c r="K743" s="117"/>
    </row>
    <row r="744" ht="12.75">
      <c r="K744" s="117"/>
    </row>
    <row r="745" ht="12.75">
      <c r="K745" s="117"/>
    </row>
    <row r="746" ht="12.75">
      <c r="K746" s="117"/>
    </row>
    <row r="747" ht="12.75">
      <c r="K747" s="117"/>
    </row>
    <row r="748" ht="12.75">
      <c r="K748" s="117"/>
    </row>
    <row r="749" ht="12.75">
      <c r="K749" s="117"/>
    </row>
    <row r="750" ht="12.75">
      <c r="K750" s="117"/>
    </row>
    <row r="751" ht="12.75">
      <c r="K751" s="117"/>
    </row>
    <row r="752" ht="12.75">
      <c r="K752" s="117"/>
    </row>
    <row r="753" ht="12.75">
      <c r="K753" s="117"/>
    </row>
    <row r="754" ht="12.75">
      <c r="K754" s="117"/>
    </row>
    <row r="755" ht="12.75">
      <c r="K755" s="117"/>
    </row>
    <row r="756" ht="12.75">
      <c r="K756" s="117"/>
    </row>
    <row r="757" ht="12.75">
      <c r="K757" s="117"/>
    </row>
    <row r="758" ht="12.75">
      <c r="K758" s="117"/>
    </row>
    <row r="759" ht="12.75">
      <c r="K759" s="117"/>
    </row>
    <row r="760" ht="12.75">
      <c r="K760" s="117"/>
    </row>
    <row r="761" ht="12.75">
      <c r="K761" s="117"/>
    </row>
    <row r="762" ht="12.75">
      <c r="K762" s="117"/>
    </row>
    <row r="763" ht="12.75">
      <c r="K763" s="117"/>
    </row>
    <row r="764" ht="12.75">
      <c r="K764" s="117"/>
    </row>
    <row r="765" ht="12.75">
      <c r="K765" s="117"/>
    </row>
    <row r="766" ht="12.75">
      <c r="K766" s="117"/>
    </row>
    <row r="767" ht="12.75">
      <c r="K767" s="117"/>
    </row>
    <row r="768" ht="12.75">
      <c r="K768" s="117"/>
    </row>
    <row r="769" ht="12.75">
      <c r="K769" s="117"/>
    </row>
    <row r="770" ht="12.75">
      <c r="K770" s="117"/>
    </row>
    <row r="771" ht="12.75">
      <c r="K771" s="117"/>
    </row>
    <row r="772" ht="12.75">
      <c r="K772" s="117"/>
    </row>
    <row r="773" ht="12.75">
      <c r="K773" s="117"/>
    </row>
    <row r="774" ht="12.75">
      <c r="K774" s="117"/>
    </row>
    <row r="775" ht="12.75">
      <c r="K775" s="117"/>
    </row>
    <row r="776" ht="12.75">
      <c r="K776" s="117"/>
    </row>
    <row r="777" ht="12.75">
      <c r="K777" s="117"/>
    </row>
    <row r="778" ht="12.75">
      <c r="K778" s="117"/>
    </row>
    <row r="779" ht="12.75">
      <c r="K779" s="117"/>
    </row>
    <row r="780" ht="12.75">
      <c r="K780" s="117"/>
    </row>
    <row r="781" ht="12.75">
      <c r="K781" s="117"/>
    </row>
    <row r="782" ht="12.75">
      <c r="K782" s="117"/>
    </row>
    <row r="783" ht="12.75">
      <c r="K783" s="117"/>
    </row>
    <row r="784" ht="12.75">
      <c r="K784" s="117"/>
    </row>
    <row r="785" ht="12.75">
      <c r="K785" s="117"/>
    </row>
    <row r="786" ht="12.75">
      <c r="K786" s="117"/>
    </row>
    <row r="787" ht="12.75">
      <c r="K787" s="117"/>
    </row>
    <row r="788" ht="12.75">
      <c r="K788" s="117"/>
    </row>
    <row r="789" ht="12.75">
      <c r="K789" s="117"/>
    </row>
    <row r="790" ht="12.75">
      <c r="K790" s="117"/>
    </row>
    <row r="791" ht="12.75">
      <c r="K791" s="117"/>
    </row>
    <row r="792" ht="12.75">
      <c r="K792" s="117"/>
    </row>
    <row r="793" ht="12.75">
      <c r="K793" s="117"/>
    </row>
    <row r="794" ht="12.75">
      <c r="K794" s="117"/>
    </row>
    <row r="795" ht="12.75">
      <c r="K795" s="117"/>
    </row>
    <row r="796" ht="12.75">
      <c r="K796" s="117"/>
    </row>
    <row r="797" ht="12.75">
      <c r="K797" s="117"/>
    </row>
    <row r="798" ht="12.75">
      <c r="K798" s="117"/>
    </row>
    <row r="799" ht="12.75">
      <c r="K799" s="117"/>
    </row>
    <row r="800" ht="12.75">
      <c r="K800" s="117"/>
    </row>
    <row r="801" ht="12.75">
      <c r="K801" s="117"/>
    </row>
    <row r="802" ht="12.75">
      <c r="K802" s="117"/>
    </row>
    <row r="803" ht="12.75">
      <c r="K803" s="117"/>
    </row>
    <row r="804" ht="12.75">
      <c r="K804" s="117"/>
    </row>
    <row r="805" ht="12.75">
      <c r="K805" s="117"/>
    </row>
    <row r="806" ht="12.75">
      <c r="K806" s="117"/>
    </row>
    <row r="807" ht="12.75">
      <c r="K807" s="117"/>
    </row>
    <row r="808" spans="11:255" ht="12.75">
      <c r="K808" s="117"/>
      <c r="IU808" s="20">
        <v>193</v>
      </c>
    </row>
    <row r="809" spans="11:255" ht="12.75">
      <c r="K809" s="117"/>
      <c r="IU809" s="20" t="s">
        <v>106</v>
      </c>
    </row>
    <row r="810" spans="11:255" ht="12.75">
      <c r="K810" s="117"/>
      <c r="IU810" s="20" t="s">
        <v>107</v>
      </c>
    </row>
    <row r="811" spans="11:255" ht="12.75">
      <c r="K811" s="117"/>
      <c r="IU811" s="20" t="s">
        <v>108</v>
      </c>
    </row>
    <row r="812" spans="11:255" ht="12.75">
      <c r="K812" s="117"/>
      <c r="IU812" s="20" t="s">
        <v>109</v>
      </c>
    </row>
    <row r="813" spans="11:255" ht="12.75">
      <c r="K813" s="117"/>
      <c r="IU813" s="20" t="s">
        <v>110</v>
      </c>
    </row>
    <row r="814" spans="11:255" ht="12.75">
      <c r="K814" s="117"/>
      <c r="IU814" s="20" t="s">
        <v>111</v>
      </c>
    </row>
    <row r="815" spans="11:255" ht="12.75">
      <c r="K815" s="117"/>
      <c r="IU815" s="20" t="s">
        <v>112</v>
      </c>
    </row>
    <row r="816" spans="11:255" ht="12.75">
      <c r="K816" s="117"/>
      <c r="IU816" s="20" t="s">
        <v>113</v>
      </c>
    </row>
    <row r="817" spans="11:255" ht="12.75">
      <c r="K817" s="117"/>
      <c r="IU817" s="20" t="s">
        <v>93</v>
      </c>
    </row>
    <row r="818" spans="11:255" ht="12.75">
      <c r="K818" s="117"/>
      <c r="IU818" s="20" t="s">
        <v>114</v>
      </c>
    </row>
    <row r="819" spans="11:255" ht="12.75">
      <c r="K819" s="117"/>
      <c r="IU819" s="20" t="s">
        <v>115</v>
      </c>
    </row>
    <row r="820" spans="11:255" ht="12.75">
      <c r="K820" s="117"/>
      <c r="IU820" s="20" t="s">
        <v>116</v>
      </c>
    </row>
    <row r="821" spans="11:255" ht="12.75">
      <c r="K821" s="117"/>
      <c r="IU821" s="20" t="s">
        <v>117</v>
      </c>
    </row>
    <row r="822" spans="11:255" ht="12.75">
      <c r="K822" s="117"/>
      <c r="IU822" s="20"/>
    </row>
    <row r="860" spans="255:256" ht="12.75">
      <c r="IU860" s="9" t="s">
        <v>394</v>
      </c>
      <c r="IV860" s="9" t="s">
        <v>394</v>
      </c>
    </row>
    <row r="861" spans="255:256" ht="12.75">
      <c r="IU861" s="9">
        <v>195</v>
      </c>
      <c r="IV861" s="9">
        <v>195</v>
      </c>
    </row>
    <row r="862" spans="255:256" ht="12.75">
      <c r="IU862" s="9" t="s">
        <v>390</v>
      </c>
      <c r="IV862" s="9" t="s">
        <v>390</v>
      </c>
    </row>
    <row r="863" spans="255:256" ht="12.75">
      <c r="IU863" s="9" t="s">
        <v>391</v>
      </c>
      <c r="IV863" s="9" t="s">
        <v>391</v>
      </c>
    </row>
    <row r="864" spans="255:256" ht="12.75">
      <c r="IU864" s="9" t="s">
        <v>392</v>
      </c>
      <c r="IV864" s="9" t="s">
        <v>392</v>
      </c>
    </row>
    <row r="865" spans="255:256" ht="12.75">
      <c r="IU865" s="9" t="s">
        <v>393</v>
      </c>
      <c r="IV865" s="9" t="s">
        <v>393</v>
      </c>
    </row>
    <row r="866" ht="12.75">
      <c r="IV866" s="9"/>
    </row>
    <row r="867" ht="12.75">
      <c r="IV867" s="9"/>
    </row>
    <row r="868" ht="12.75">
      <c r="IV868" s="9"/>
    </row>
    <row r="869" ht="12.75">
      <c r="IV869" s="9"/>
    </row>
    <row r="870" ht="12.75">
      <c r="IV870" s="9"/>
    </row>
    <row r="871" ht="12.75">
      <c r="IV871" s="9"/>
    </row>
    <row r="872" ht="12.75">
      <c r="IV872" s="9"/>
    </row>
    <row r="873" ht="12.75">
      <c r="IV873" s="9"/>
    </row>
    <row r="874" ht="12.75">
      <c r="IV874" s="9"/>
    </row>
    <row r="875" ht="12.75">
      <c r="IV875" s="9"/>
    </row>
    <row r="876" ht="12.75">
      <c r="IV876" s="9"/>
    </row>
    <row r="877" ht="12.75">
      <c r="IV877" s="9"/>
    </row>
    <row r="878" ht="12.75">
      <c r="IV878" s="9"/>
    </row>
    <row r="879" ht="12.75">
      <c r="IV879" s="9"/>
    </row>
    <row r="880" ht="12.75">
      <c r="IV880" s="89"/>
    </row>
    <row r="881" ht="12.75">
      <c r="IV881" s="89"/>
    </row>
    <row r="882" ht="12.75">
      <c r="IV882" s="89"/>
    </row>
    <row r="883" ht="12.75">
      <c r="IV883" s="89"/>
    </row>
    <row r="884" ht="12.75">
      <c r="IV884" s="89"/>
    </row>
    <row r="885" ht="12.75">
      <c r="IV885" s="89"/>
    </row>
  </sheetData>
  <sheetProtection/>
  <mergeCells count="4">
    <mergeCell ref="N73:P73"/>
    <mergeCell ref="N74:P74"/>
    <mergeCell ref="N75:P75"/>
    <mergeCell ref="A68:L68"/>
  </mergeCells>
  <dataValidations count="33">
    <dataValidation type="date" allowBlank="1" showInputMessage="1" showErrorMessage="1" prompt="Cannot be a future date.  Enter date in dd-mmm-yyyy format, eg. 09-Sep-2004" error="Cannot be a future date.  Enter date in dd-mmm-yyyy format, eg. 09-Sep-2004&#10;" sqref="N2 N63 N6">
      <formula1>29221</formula1>
      <formula2>TODAY()</formula2>
    </dataValidation>
    <dataValidation type="whole" allowBlank="1" showInputMessage="1" showErrorMessage="1" prompt="Enter only numeric characters" sqref="A2 A6:A63">
      <formula1>1</formula1>
      <formula2>10000</formula2>
    </dataValidation>
    <dataValidation type="list" allowBlank="1" showInputMessage="1" showErrorMessage="1" sqref="P1 P86 P65 P836 P811 P786 P761 P736 P711 P686 P661 P636 P611 P586 P561 P536 P511 P486 P461 P436 P411 P386 P361 P336 P311 P286 P261 P236 P211 P186 P161 P136 P111 P67 P92 P117 P142 P167 P192 P217 P242 P267 P292 P317 P342 P367 P392 P417 P442 P467 P492 P517 P542 P567 P592 P617 P642 P667 P692 P717 P742 P767 P792 P817 P842 P867 P892 P917 P942 P967 P992 P1017 P859:P861 P5 R1">
      <formula1>"Y"</formula1>
    </dataValidation>
    <dataValidation type="list" allowBlank="1" showInputMessage="1" showErrorMessage="1" prompt="Select one from dropdown" error="Select one from dropdown" sqref="B2 B6:B63">
      <formula1>SEctionCode</formula1>
    </dataValidation>
    <dataValidation type="list" allowBlank="1" showInputMessage="1" showErrorMessage="1" sqref="Q69:Q70 Q65:Q67 S1">
      <formula1>"N"</formula1>
    </dataValidation>
    <dataValidation type="list" allowBlank="1" showInputMessage="1" showErrorMessage="1" sqref="Q63 Q6">
      <formula1>"Y,N"</formula1>
    </dataValidation>
    <dataValidation type="decimal" allowBlank="1" showInputMessage="1" showErrorMessage="1" prompt="Enter only numeric value.  Paisa Field (Decimal Value) of the Amount must be 00 . Example 1234.00  .   Example of Invalid Amount 6543.50 / 64740  / 0.65" error="Enter only numeric value.  Paisa Field (Decimal Value) of the Amount must be 00 . Example 1234.00  .   Example of Invalid Amount 6543.50 / 64740  / 0.65" sqref="H6">
      <formula1>0</formula1>
      <formula2>99999999999999</formula2>
    </dataValidation>
    <dataValidation type="whole" allowBlank="1" showInputMessage="1" showErrorMessage="1" prompt="Maximum Length = 7, enter numeric value" error="Maximum Length = 7, enter numeric value" sqref="K2 K6 K63">
      <formula1>1</formula1>
      <formula2>9999999</formula2>
    </dataValidation>
    <dataValidation type="date" operator="lessThan" allowBlank="1" showInputMessage="1" showErrorMessage="1" prompt="Cannot be a future date.  Enter date in dd-mmm-yyyy format, eg. 09-Sep-2004" error="Cannot be a future date.  Enter date in dd-mmm-yyyy format, eg. 09-Sep-2004" sqref="M6">
      <formula1>TODAY()</formula1>
    </dataValidation>
    <dataValidation type="decimal" allowBlank="1" showInputMessage="1" showErrorMessage="1" prompt="Length = 15, enter numeric value" error="Length = 15, enter numeric value" sqref="R2:S2 S6 R63:S63">
      <formula1>0</formula1>
      <formula2>999999999999999</formula2>
    </dataValidation>
    <dataValidation type="decimal" allowBlank="1" showInputMessage="1" showErrorMessage="1" prompt="Maximum Length &lt;=12, Enter amount in whole numbers only, e.g. 1000" error="Maximum Length &lt;=12, Enter amount in whole numbers only, e.g. 1000" sqref="C63:D63 F2:G2 C2:D2 F6:G6 C6:D6 F63:G63">
      <formula1>0</formula1>
      <formula2>9999999999999</formula2>
    </dataValidation>
    <dataValidation type="decimal" allowBlank="1" showInputMessage="1" showErrorMessage="1" prompt="Can only be a numeric character . Must NOT be 'Space', 'Special Characters', 'Non-numeric character'  , 'Integer Values',  'Negative Decimal' . Zero (0.00 ) for a Nil Statement ." error="Can only be a numeric character . Must NOT be 'Space', 'Special Characters', 'Non-numeric character'  , 'Integer Values',  'Negative Decimal' . Zero (0.00 ) for a Nil Statement ." sqref="E63 I63 E2 E6 I6">
      <formula1>0</formula1>
      <formula2>99999999999999</formula2>
    </dataValidation>
    <dataValidation type="whole" allowBlank="1" showInputMessage="1" showErrorMessage="1" prompt="Maximum Length = 9, enter numeric value" error="Maximum Length = 9, enter numeric value" sqref="O2:P2 O6:P6 O63:P63">
      <formula1>1</formula1>
      <formula2>999999999</formula2>
    </dataValidation>
    <dataValidation type="decimal" allowBlank="1" showInputMessage="1" showErrorMessage="1" prompt="Length = 15, enter numeric value" error="Length = 15, enter numeric value" sqref="R6">
      <formula1>0</formula1>
      <formula2>999999999999.99</formula2>
    </dataValidation>
    <dataValidation type="custom" allowBlank="1" showInputMessage="1" showErrorMessage="1" error="If Challan Total is 0, this field should be blank&#10;" sqref="J2 J6">
      <formula1>IF(I2&gt;0,IF(LEN(J2)&gt;0,IF(LEFT(GovtOthers,1)="C",0,IF(LEN(J2)&gt;15,0,1)),0),IF(LEN(J2)=0,1,0))</formula1>
    </dataValidation>
    <dataValidation type="custom" allowBlank="1" showInputMessage="1" showErrorMessage="1" prompt="Maximum Length = 7, Enter only numeric value, Null in case of Govt. Deductor" error="Maximum Length = 7, Enter only numeric value, Null in case of Govt. Deductor" sqref="L2 L6">
      <formula1>IF(LEFT(GovtOthers,1)="C",IF(LEN(L2)&gt;0,0,1),IF(LEN(L2)&gt;0,IF(LEN(L2)&gt;7,0,1),0))</formula1>
    </dataValidation>
    <dataValidation type="decimal" allowBlank="1" showInputMessage="1" showErrorMessage="1" prompt="Enter only numeric value.  Paisa Field (Decimal Value) of the Amount must be 00 . Example 1234.00  .   Example of Invalid Amount 6543.50 / 64740  / 0.65" error="Enter only numeric value.  Paisa Field (Decimal Value) of the Amount must be 00 . Example 1234.00  .   Example of Invalid Amount 6543.50 / 64740  / 0.65" sqref="H2 H63">
      <formula1>0</formula1>
      <formula2>99999999999.99</formula2>
    </dataValidation>
    <dataValidation type="date" allowBlank="1" showInputMessage="1" showErrorMessage="1" prompt="Cannot be a future date.  Enter date in dd-mmm-yyyy format, eg. 09-Sep-2004" error="Cannot be a future date.  Enter date in dd-mmm-yyyy format, eg. 09-Sep-2004" sqref="M2 M63">
      <formula1>29221</formula1>
      <formula2>TODAY()</formula2>
    </dataValidation>
    <dataValidation type="custom" allowBlank="1" showInputMessage="1" showErrorMessage="1" prompt="Maximum Length = 7, Enter only numeric value, Null in case of Govt. Deductor" error="Maximum Length = 7, Enter only numeric value, Null in case of Govt. Deductor" sqref="L7:L63">
      <formula1>IF(LEN(L7)&gt;0,IF(LEN(L7)&gt;7,0,1),1)</formula1>
    </dataValidation>
    <dataValidation type="custom" allowBlank="1" showInputMessage="1" showErrorMessage="1" prompt="Specify Cheque /DD No for which the challan is issued . Value should be &quot;0&quot; where tax is deposited in cash. No value to be provided if tax deposited by book entry." error="If Challan Total is 0, this field should be blank&#10;" sqref="J7:J63">
      <formula1>IF(LEN(J7)&gt;0,IF(LEN(J7)&gt;15,0,1),1)</formula1>
    </dataValidation>
    <dataValidation type="list" allowBlank="1" showInputMessage="1" showErrorMessage="1" sqref="Q7:Q62">
      <formula1>"Yes,No"</formula1>
    </dataValidation>
    <dataValidation type="whole" allowBlank="1" showInputMessage="1" showErrorMessage="1" prompt="Enter only numeric value, must be &gt;=0&#10;Bank Challan Can be &lt;=5 Digit / Transfer Voucher Can be &lt;= 9 Digit" error="Enter only numeric value, must be &gt;=0" sqref="P7:P62">
      <formula1>0</formula1>
      <formula2>999999999</formula2>
    </dataValidation>
    <dataValidation type="date" allowBlank="1" showInputMessage="1" showErrorMessage="1" prompt="Cannot be a future date.  Enter date in dd-mmm-yyyy format, eg 31-Jul-2005" error="Cannot be a future date.  Enter date in dd-mmm-yyyy format, eg, 09-Sep-2004&#10;" sqref="N7:N62">
      <formula1>29221</formula1>
      <formula2>TODAY()</formula2>
    </dataValidation>
    <dataValidation type="whole" allowBlank="1" showInputMessage="1" showErrorMessage="1" prompt="Maximum Length &lt;=12, Enter amount in whole numbers only, e.g. 1000&#10;" error="Maximum Length &lt;=12, Enter amount in whole numbers only, e.g. 1000&#10;" sqref="C7:G62">
      <formula1>0</formula1>
      <formula2>999999999999</formula2>
    </dataValidation>
    <dataValidation type="list" allowBlank="1" showInputMessage="1" showErrorMessage="1" prompt="Length = 15, enter numeric value" error="Length = 15, enter numeric value" sqref="X2 X63">
      <formula1>"Add"</formula1>
    </dataValidation>
    <dataValidation type="decimal" allowBlank="1" showInputMessage="1" showErrorMessage="1" prompt="enter numeric value" error="Length = 15, enter numeric value" sqref="R7:R62">
      <formula1>0</formula1>
      <formula2>999999999999.99</formula2>
    </dataValidation>
    <dataValidation type="decimal" allowBlank="1" showInputMessage="1" showErrorMessage="1" prompt="enter numeric value" error="Length = 15, enter numeric value" sqref="S7:S62">
      <formula1>0</formula1>
      <formula2>999999999999999</formula2>
    </dataValidation>
    <dataValidation type="list" allowBlank="1" showInputMessage="1" showErrorMessage="1" error="Length = 15, enter numeric value" sqref="X7:X62">
      <formula1>"Add"</formula1>
    </dataValidation>
    <dataValidation type="decimal" allowBlank="1" showInputMessage="1" showErrorMessage="1" error="Enter only numeric value.  Paisa Field (Decimal Value) of the Amount must be 00 . Example 1234.00  .   Example of Invalid Amount 6543.50 / 64740  / 0.65" sqref="H7:H62">
      <formula1>0</formula1>
      <formula2>99999999999.99</formula2>
    </dataValidation>
    <dataValidation type="textLength" allowBlank="1" showInputMessage="1" showErrorMessage="1" error="Can only be a numeric character . Must NOT be 'Space', 'Special Characters', 'Non-numeric character'  , 'Integer Values',  'Negative Decimal' . Zero (0.00 ) for a Nil Statement ." sqref="I7:I62">
      <formula1>10</formula1>
      <formula2>55</formula2>
    </dataValidation>
    <dataValidation type="whole" allowBlank="1" showInputMessage="1" showErrorMessage="1" error="Maximum Length = 7, enter numeric value" sqref="K7:K62">
      <formula1>1</formula1>
      <formula2>9999999</formula2>
    </dataValidation>
    <dataValidation type="date" allowBlank="1" showInputMessage="1" showErrorMessage="1" error="Cannot be a future date.  Enter date in dd-mmm-yyyy format, eg. 09-Sep-2004&#10;" sqref="M7:M62">
      <formula1>29221</formula1>
      <formula2>TODAY()</formula2>
    </dataValidation>
    <dataValidation type="textLength" allowBlank="1" showInputMessage="1" showErrorMessage="1" prompt="Can only be a numeric character . Must NOT be 'Space', 'Special Characters', 'Non-numeric character'  , 'Integer Values',  'Negative Decimal' . Zero (0.00 ) for a Nil Statement ." error="Can only be a numeric character . Must NOT be 'Space', 'Special Characters', 'Non-numeric character'  , 'Integer Values',  'Negative Decimal' . Zero (0.00 ) for a Nil Statement ." sqref="I2">
      <formula1>10</formula1>
      <formula2>50</formula2>
    </dataValidation>
  </dataValidations>
  <printOptions/>
  <pageMargins left="0.75" right="0.75" top="1" bottom="1" header="0.5" footer="0.5"/>
  <pageSetup horizontalDpi="300" verticalDpi="300" orientation="landscape" r:id="rId2"/>
  <drawing r:id="rId1"/>
</worksheet>
</file>

<file path=xl/worksheets/sheet4.xml><?xml version="1.0" encoding="utf-8"?>
<worksheet xmlns="http://schemas.openxmlformats.org/spreadsheetml/2006/main" xmlns:r="http://schemas.openxmlformats.org/officeDocument/2006/relationships">
  <sheetPr codeName="Sheet3"/>
  <dimension ref="A1:IV855"/>
  <sheetViews>
    <sheetView workbookViewId="0" topLeftCell="A1">
      <pane ySplit="8" topLeftCell="BM9" activePane="bottomLeft" state="frozen"/>
      <selection pane="topLeft" activeCell="A1" sqref="A1"/>
      <selection pane="bottomLeft" activeCell="A11" sqref="A11"/>
    </sheetView>
  </sheetViews>
  <sheetFormatPr defaultColWidth="9.140625" defaultRowHeight="12.75"/>
  <cols>
    <col min="1" max="1" width="6.7109375" style="0" customWidth="1"/>
    <col min="2" max="2" width="10.00390625" style="0" customWidth="1"/>
    <col min="3" max="3" width="10.8515625" style="0" customWidth="1"/>
    <col min="4" max="4" width="10.421875" style="0" customWidth="1"/>
    <col min="5" max="5" width="10.7109375" style="0" customWidth="1"/>
    <col min="6" max="6" width="12.00390625" style="0" customWidth="1"/>
    <col min="7" max="7" width="11.28125" style="0" customWidth="1"/>
    <col min="8" max="8" width="12.7109375" style="0" customWidth="1"/>
    <col min="9" max="9" width="12.421875" style="0" customWidth="1"/>
    <col min="10" max="10" width="11.140625" style="0" customWidth="1"/>
    <col min="11" max="11" width="10.421875" style="0" customWidth="1"/>
    <col min="12" max="13" width="15.00390625" style="0" customWidth="1"/>
    <col min="14" max="14" width="29.28125" style="0" customWidth="1"/>
    <col min="15" max="15" width="12.140625" style="0" customWidth="1"/>
    <col min="16" max="16" width="13.00390625" style="0" customWidth="1"/>
    <col min="17" max="17" width="9.28125" style="0" bestFit="1" customWidth="1"/>
    <col min="18" max="19" width="13.57421875" style="0" customWidth="1"/>
    <col min="20" max="20" width="12.57421875" style="0" customWidth="1"/>
    <col min="21" max="22" width="14.140625" style="0" customWidth="1"/>
    <col min="23" max="23" width="12.140625" style="0" customWidth="1"/>
    <col min="24" max="24" width="13.7109375" style="0" customWidth="1"/>
    <col min="25" max="25" width="11.57421875" style="0" bestFit="1" customWidth="1"/>
    <col min="26" max="26" width="10.00390625" style="0" customWidth="1"/>
    <col min="28" max="28" width="12.140625" style="0" customWidth="1"/>
    <col min="29" max="29" width="0" style="0" hidden="1" customWidth="1"/>
  </cols>
  <sheetData>
    <row r="1" spans="1:28" ht="15.75">
      <c r="A1" s="315" t="s">
        <v>89</v>
      </c>
      <c r="B1" s="315"/>
      <c r="C1" s="315"/>
      <c r="D1" s="315"/>
      <c r="E1" s="315"/>
      <c r="F1" s="315"/>
      <c r="G1" s="315"/>
      <c r="H1" s="315"/>
      <c r="I1" s="315"/>
      <c r="J1" s="315"/>
      <c r="K1" s="315"/>
      <c r="L1" s="315"/>
      <c r="M1" s="315"/>
      <c r="N1" s="315"/>
      <c r="O1" s="181"/>
      <c r="P1" s="181"/>
      <c r="Q1" s="181"/>
      <c r="R1" s="181"/>
      <c r="S1" s="181"/>
      <c r="T1" s="181"/>
      <c r="U1" s="181"/>
      <c r="V1" s="181"/>
      <c r="W1" s="181"/>
      <c r="X1" s="103"/>
      <c r="Y1" s="103"/>
      <c r="Z1" s="103"/>
      <c r="AA1" s="103"/>
      <c r="AB1" s="14"/>
    </row>
    <row r="2" spans="1:28" ht="12.75">
      <c r="A2" s="316"/>
      <c r="B2" s="316"/>
      <c r="C2" s="316"/>
      <c r="D2" s="316"/>
      <c r="E2" s="316"/>
      <c r="F2" s="316"/>
      <c r="G2" s="316"/>
      <c r="H2" s="316"/>
      <c r="I2" s="316"/>
      <c r="J2" s="316"/>
      <c r="K2" s="316"/>
      <c r="L2" s="316"/>
      <c r="M2" s="316"/>
      <c r="N2" s="316"/>
      <c r="O2" s="181"/>
      <c r="P2" s="181"/>
      <c r="Q2" s="181"/>
      <c r="R2" s="181"/>
      <c r="S2" s="181"/>
      <c r="T2" s="181"/>
      <c r="U2" s="181"/>
      <c r="V2" s="181"/>
      <c r="W2" s="181"/>
      <c r="X2" s="103"/>
      <c r="Y2" s="103"/>
      <c r="Z2" s="103"/>
      <c r="AA2" s="103"/>
      <c r="AB2" s="14"/>
    </row>
    <row r="3" spans="1:28" ht="12.75">
      <c r="A3" s="181"/>
      <c r="B3" s="181"/>
      <c r="C3" s="181"/>
      <c r="D3" s="181"/>
      <c r="E3" s="181"/>
      <c r="F3" s="181"/>
      <c r="G3" s="181"/>
      <c r="H3" s="181"/>
      <c r="I3" s="181"/>
      <c r="J3" s="181"/>
      <c r="K3" s="181"/>
      <c r="L3" s="181"/>
      <c r="M3" s="181"/>
      <c r="N3" s="181"/>
      <c r="O3" s="181"/>
      <c r="P3" s="181"/>
      <c r="Q3" s="181"/>
      <c r="R3" s="181"/>
      <c r="S3" s="181"/>
      <c r="T3" s="181"/>
      <c r="U3" s="181"/>
      <c r="V3" s="181"/>
      <c r="W3" s="181"/>
      <c r="X3" s="103"/>
      <c r="Y3" s="103"/>
      <c r="Z3" s="103"/>
      <c r="AA3" s="103"/>
      <c r="AB3" s="14"/>
    </row>
    <row r="4" spans="1:28" ht="12.75">
      <c r="A4" s="153"/>
      <c r="B4" s="153">
        <f>IF(ISERROR(VLOOKUP(A4,ChallanDatabase,12)),"",VLOOKUP(A4,ChallanDatabase,12))</f>
      </c>
      <c r="C4" s="154">
        <f>IF(ISERROR(VLOOKUP(A4,ChallanDatabase,14)),"",VLOOKUP(A4,ChallanDatabase,14))</f>
      </c>
      <c r="D4" s="153">
        <f>IF(ISERROR(VLOOKUP(A4,ChallanDatabase,16)),"",VLOOKUP(A4,ChallanDatabase,16))</f>
      </c>
      <c r="E4" s="155">
        <f>IF(ISERROR(VLOOKUP(A4,ChallanDatabase,2)),"",VLOOKUP(A4,ChallanDatabase,2))</f>
      </c>
      <c r="F4" s="156">
        <f>IF(ISERROR(VLOOKUP(A4,ChallanDatabase,8)),"",VLOOKUP(A4,ChallanDatabase,3)+VLOOKUP(A4,ChallanDatabase,4)+VLOOKUP(A4,ChallanDatabase,5))</f>
      </c>
      <c r="G4" s="156">
        <f>IF(ISERROR(VLOOKUP(A4,ChallanDatabase,18)),"",IF(VLOOKUP(A4,ChallanDatabase,18)=0,"",VLOOKUP(A4,ChallanDatabase,18)))</f>
      </c>
      <c r="H4" s="156">
        <f>IF(ISERROR(VLOOKUP(A4,ChallanDatabase,19)),"",IF(VLOOKUP(A4,ChallanDatabase,19)=0,"",VLOOKUP(A4,ChallanDatabase,19)))</f>
      </c>
      <c r="I4" s="156">
        <f>SUM(F4:H4)</f>
        <v>0</v>
      </c>
      <c r="J4" s="155"/>
      <c r="K4" s="153"/>
      <c r="L4" s="153"/>
      <c r="M4" s="155"/>
      <c r="N4" s="153"/>
      <c r="O4" s="157"/>
      <c r="P4" s="156"/>
      <c r="Q4" s="156">
        <f>IF(A4="","",LEFT(Form!$Y$44,1))</f>
      </c>
      <c r="R4" s="156"/>
      <c r="S4" s="158"/>
      <c r="T4" s="158"/>
      <c r="U4" s="156">
        <f>SUM(R4:T4)</f>
        <v>0</v>
      </c>
      <c r="V4" s="156"/>
      <c r="W4" s="156"/>
      <c r="X4" s="156"/>
      <c r="Y4" s="157"/>
      <c r="Z4" s="159"/>
      <c r="AA4" s="155"/>
      <c r="AB4" s="214"/>
    </row>
    <row r="5" spans="1:28" ht="12.75">
      <c r="A5" s="181"/>
      <c r="B5" s="181"/>
      <c r="C5" s="181"/>
      <c r="D5" s="181"/>
      <c r="E5" s="181"/>
      <c r="F5" s="181"/>
      <c r="G5" s="181"/>
      <c r="H5" s="181"/>
      <c r="I5" s="181"/>
      <c r="J5" s="181"/>
      <c r="K5" s="181"/>
      <c r="L5" s="181"/>
      <c r="M5" s="181"/>
      <c r="N5" s="181"/>
      <c r="O5" s="181"/>
      <c r="P5" s="181"/>
      <c r="Q5" s="181"/>
      <c r="R5" s="181"/>
      <c r="S5" s="181"/>
      <c r="T5" s="181"/>
      <c r="U5" s="181"/>
      <c r="V5" s="181"/>
      <c r="W5" s="181"/>
      <c r="X5" s="103"/>
      <c r="Y5" s="103"/>
      <c r="Z5" s="103"/>
      <c r="AA5" s="103"/>
      <c r="AB5" s="14"/>
    </row>
    <row r="6" spans="1:28" ht="12.75">
      <c r="A6" s="182" t="s">
        <v>446</v>
      </c>
      <c r="B6" s="181"/>
      <c r="C6" s="181"/>
      <c r="D6" s="181"/>
      <c r="E6" s="181"/>
      <c r="F6" s="182">
        <f>IF(Form!W6="September","30-09-"&amp;Form!AC6,(IF(Form!W6="June","30-06-"&amp;Form!AC6,(IF(Form!W6="March","31-03-"&amp;Form!AC6,(IF(Form!W6="December","31-12-"&amp;Form!AC6,"")))))))</f>
      </c>
      <c r="G6" s="182" t="s">
        <v>405</v>
      </c>
      <c r="H6" s="181"/>
      <c r="I6" s="181"/>
      <c r="J6" s="181"/>
      <c r="K6" s="181"/>
      <c r="L6" s="181"/>
      <c r="M6" s="181"/>
      <c r="N6" s="181"/>
      <c r="O6" s="181"/>
      <c r="P6" s="181"/>
      <c r="Q6" s="181"/>
      <c r="R6" s="181"/>
      <c r="S6" s="181"/>
      <c r="T6" s="181"/>
      <c r="U6" s="181"/>
      <c r="V6" s="181"/>
      <c r="W6" s="181"/>
      <c r="X6" s="103"/>
      <c r="Y6" s="103"/>
      <c r="Z6" s="103"/>
      <c r="AA6" s="103"/>
      <c r="AB6" s="14"/>
    </row>
    <row r="7" spans="1:28" s="210" customFormat="1" ht="67.5">
      <c r="A7" s="217" t="s">
        <v>91</v>
      </c>
      <c r="B7" s="209" t="s">
        <v>125</v>
      </c>
      <c r="C7" s="209" t="s">
        <v>90</v>
      </c>
      <c r="D7" s="209" t="s">
        <v>409</v>
      </c>
      <c r="E7" s="209" t="s">
        <v>92</v>
      </c>
      <c r="F7" s="209" t="s">
        <v>564</v>
      </c>
      <c r="G7" s="209" t="s">
        <v>126</v>
      </c>
      <c r="H7" s="209" t="s">
        <v>13</v>
      </c>
      <c r="I7" s="209" t="s">
        <v>561</v>
      </c>
      <c r="J7" s="209" t="s">
        <v>94</v>
      </c>
      <c r="K7" s="209" t="s">
        <v>560</v>
      </c>
      <c r="L7" s="209" t="s">
        <v>352</v>
      </c>
      <c r="M7" s="209" t="s">
        <v>398</v>
      </c>
      <c r="N7" s="209" t="s">
        <v>358</v>
      </c>
      <c r="O7" s="209" t="s">
        <v>95</v>
      </c>
      <c r="P7" s="209" t="s">
        <v>359</v>
      </c>
      <c r="Q7" s="209" t="s">
        <v>360</v>
      </c>
      <c r="R7" s="209" t="s">
        <v>96</v>
      </c>
      <c r="S7" s="209" t="s">
        <v>97</v>
      </c>
      <c r="T7" s="209" t="s">
        <v>98</v>
      </c>
      <c r="U7" s="209" t="s">
        <v>605</v>
      </c>
      <c r="V7" s="209" t="s">
        <v>604</v>
      </c>
      <c r="W7" s="209" t="s">
        <v>99</v>
      </c>
      <c r="X7" s="209" t="s">
        <v>353</v>
      </c>
      <c r="Y7" s="209" t="s">
        <v>100</v>
      </c>
      <c r="Z7" s="209" t="s">
        <v>361</v>
      </c>
      <c r="AA7" s="209" t="s">
        <v>606</v>
      </c>
      <c r="AB7" s="209" t="s">
        <v>603</v>
      </c>
    </row>
    <row r="8" spans="1:28" ht="12.75">
      <c r="A8" s="183"/>
      <c r="B8" s="183"/>
      <c r="C8" s="183"/>
      <c r="D8" s="77"/>
      <c r="E8" s="183"/>
      <c r="F8" s="183"/>
      <c r="G8" s="183"/>
      <c r="H8" s="183"/>
      <c r="I8" s="183"/>
      <c r="J8" s="184">
        <v>714</v>
      </c>
      <c r="K8" s="184">
        <v>715</v>
      </c>
      <c r="L8" s="184"/>
      <c r="M8" s="184">
        <v>716</v>
      </c>
      <c r="N8" s="184">
        <v>717</v>
      </c>
      <c r="O8" s="184">
        <v>718</v>
      </c>
      <c r="P8" s="184">
        <v>719</v>
      </c>
      <c r="Q8" s="184">
        <v>720</v>
      </c>
      <c r="R8" s="184">
        <v>721</v>
      </c>
      <c r="S8" s="184">
        <v>722</v>
      </c>
      <c r="T8" s="184">
        <v>723</v>
      </c>
      <c r="U8" s="184">
        <v>724</v>
      </c>
      <c r="V8" s="184"/>
      <c r="W8" s="184">
        <v>725</v>
      </c>
      <c r="X8" s="184"/>
      <c r="Y8" s="184">
        <v>726</v>
      </c>
      <c r="Z8" s="184">
        <v>727</v>
      </c>
      <c r="AA8" s="184">
        <v>728</v>
      </c>
      <c r="AB8" s="77"/>
    </row>
    <row r="9" spans="1:28" s="11" customFormat="1" ht="12.75">
      <c r="A9" s="185" t="s">
        <v>346</v>
      </c>
      <c r="B9" s="185" t="s">
        <v>362</v>
      </c>
      <c r="C9" s="185" t="s">
        <v>152</v>
      </c>
      <c r="D9" s="185" t="s">
        <v>345</v>
      </c>
      <c r="E9" s="185" t="s">
        <v>363</v>
      </c>
      <c r="F9" s="185" t="s">
        <v>364</v>
      </c>
      <c r="G9" s="185" t="s">
        <v>365</v>
      </c>
      <c r="H9" s="185" t="s">
        <v>366</v>
      </c>
      <c r="I9" s="185" t="s">
        <v>80</v>
      </c>
      <c r="J9" s="186">
        <v>1</v>
      </c>
      <c r="K9" s="186">
        <v>2</v>
      </c>
      <c r="L9" s="186">
        <v>3</v>
      </c>
      <c r="M9" s="186">
        <v>4</v>
      </c>
      <c r="N9" s="186">
        <v>5</v>
      </c>
      <c r="O9" s="186">
        <v>6</v>
      </c>
      <c r="P9" s="186">
        <v>7</v>
      </c>
      <c r="Q9" s="186">
        <v>8</v>
      </c>
      <c r="R9" s="186">
        <v>9</v>
      </c>
      <c r="S9" s="185">
        <v>10</v>
      </c>
      <c r="T9" s="185">
        <v>11</v>
      </c>
      <c r="U9" s="185">
        <v>12</v>
      </c>
      <c r="V9" s="185">
        <v>13</v>
      </c>
      <c r="W9" s="185">
        <v>14</v>
      </c>
      <c r="X9" s="185">
        <v>15</v>
      </c>
      <c r="Y9" s="185">
        <v>16</v>
      </c>
      <c r="Z9" s="185">
        <v>17</v>
      </c>
      <c r="AA9" s="185">
        <v>18</v>
      </c>
      <c r="AB9" s="228">
        <v>19</v>
      </c>
    </row>
    <row r="10" spans="1:28" ht="12.75" hidden="1">
      <c r="A10" s="67">
        <v>1</v>
      </c>
      <c r="B10" s="71">
        <v>0</v>
      </c>
      <c r="C10" s="72">
        <v>38482</v>
      </c>
      <c r="D10" s="70">
        <v>414</v>
      </c>
      <c r="E10" s="73" t="s">
        <v>463</v>
      </c>
      <c r="F10" s="74">
        <v>123456989012</v>
      </c>
      <c r="G10" s="74">
        <v>452</v>
      </c>
      <c r="H10" s="74">
        <v>2452</v>
      </c>
      <c r="I10" s="74">
        <v>123456991916</v>
      </c>
      <c r="J10" s="69">
        <v>1</v>
      </c>
      <c r="K10" s="76">
        <v>1</v>
      </c>
      <c r="L10" s="67"/>
      <c r="M10" s="66" t="s">
        <v>567</v>
      </c>
      <c r="N10" s="76" t="s">
        <v>565</v>
      </c>
      <c r="O10" s="82">
        <v>38482</v>
      </c>
      <c r="P10" s="65">
        <v>24134.35</v>
      </c>
      <c r="Q10" s="65" t="s">
        <v>566</v>
      </c>
      <c r="R10" s="129">
        <v>5252</v>
      </c>
      <c r="S10" s="75">
        <v>52</v>
      </c>
      <c r="T10" s="75">
        <v>25</v>
      </c>
      <c r="U10" s="124">
        <v>5329</v>
      </c>
      <c r="V10" s="65"/>
      <c r="W10" s="65">
        <v>100</v>
      </c>
      <c r="X10" s="65"/>
      <c r="Y10" s="82">
        <v>38482</v>
      </c>
      <c r="Z10" s="126">
        <v>10</v>
      </c>
      <c r="AA10" s="66"/>
      <c r="AB10" s="7" t="s">
        <v>447</v>
      </c>
    </row>
    <row r="11" spans="1:28" s="152" customFormat="1" ht="12.75">
      <c r="A11" s="215"/>
      <c r="B11" s="71">
        <f aca="true" t="shared" si="0" ref="B11:B74">IF(ISERROR(VLOOKUP(A11,ChallanDatabase,12)),"",VLOOKUP(A11,ChallanDatabase,12))</f>
      </c>
      <c r="C11" s="72">
        <f>IF(ISERROR(VLOOKUP(A11,ChallanDatabase,14)),"",VLOOKUP(A11,ChallanDatabase,14))</f>
      </c>
      <c r="D11" s="77">
        <f>IF(ISERROR(VLOOKUP(A11,ChallanDatabase,16)),"",VLOOKUP(A11,ChallanDatabase,16))</f>
      </c>
      <c r="E11" s="73">
        <f>IF(ISERROR(VLOOKUP(A11,ChallanDatabase,2)),"",VLOOKUP(A11,ChallanDatabase,2))</f>
      </c>
      <c r="F11" s="74">
        <f>IF(ISERROR(VLOOKUP(A11,ChallanDatabaseTotal,20)),"",IF(VLOOKUP(A11,ChallanDatabaseTotal,20)=0,"",VLOOKUP(A11,ChallanDatabaseTotal,20)))</f>
      </c>
      <c r="G11" s="74">
        <f>IF(ISERROR(VLOOKUP(A11,ChallanDatabase,18)),"",IF(VLOOKUP(A11,ChallanDatabase,18)=0,"",VLOOKUP(A11,ChallanDatabase,18)))</f>
      </c>
      <c r="H11" s="74">
        <f>IF(ISERROR(VLOOKUP(A11,ChallanDatabase,19)),"",IF(VLOOKUP(A11,ChallanDatabase,19)=0,"",VLOOKUP(A11,ChallanDatabase,19)))</f>
      </c>
      <c r="I11" s="74">
        <f>SUM(F11:H11)</f>
        <v>0</v>
      </c>
      <c r="J11" s="220"/>
      <c r="K11" s="221"/>
      <c r="L11" s="215"/>
      <c r="M11" s="222"/>
      <c r="N11" s="221"/>
      <c r="O11" s="130"/>
      <c r="P11" s="216"/>
      <c r="Q11" s="216"/>
      <c r="R11" s="223"/>
      <c r="S11" s="224"/>
      <c r="T11" s="224"/>
      <c r="U11" s="74">
        <f>SUM(R11:T11)</f>
        <v>0</v>
      </c>
      <c r="V11" s="216"/>
      <c r="W11" s="216"/>
      <c r="X11" s="216"/>
      <c r="Y11" s="130"/>
      <c r="Z11" s="225"/>
      <c r="AA11" s="222"/>
      <c r="AB11" s="76"/>
    </row>
    <row r="12" spans="1:28" s="152" customFormat="1" ht="12.75">
      <c r="A12" s="215"/>
      <c r="B12" s="71">
        <f t="shared" si="0"/>
      </c>
      <c r="C12" s="72">
        <f aca="true" t="shared" si="1" ref="C12:C75">IF(ISERROR(VLOOKUP(A12,ChallanDatabase,14)),"",VLOOKUP(A12,ChallanDatabase,14))</f>
      </c>
      <c r="D12" s="77">
        <f aca="true" t="shared" si="2" ref="D12:D75">IF(ISERROR(VLOOKUP(A12,ChallanDatabase,16)),"",VLOOKUP(A12,ChallanDatabase,16))</f>
      </c>
      <c r="E12" s="73">
        <f aca="true" t="shared" si="3" ref="E12:E75">IF(ISERROR(VLOOKUP(A12,ChallanDatabase,2)),"",VLOOKUP(A12,ChallanDatabase,2))</f>
      </c>
      <c r="F12" s="74">
        <f aca="true" t="shared" si="4" ref="F12:F75">IF(ISERROR(VLOOKUP(A12,ChallanDatabaseTotal,20)),"",IF(VLOOKUP(A12,ChallanDatabaseTotal,20)=0,"",VLOOKUP(A12,ChallanDatabaseTotal,20)))</f>
      </c>
      <c r="G12" s="74">
        <f aca="true" t="shared" si="5" ref="G12:G75">IF(ISERROR(VLOOKUP(A12,ChallanDatabase,18)),"",IF(VLOOKUP(A12,ChallanDatabase,18)=0,"",VLOOKUP(A12,ChallanDatabase,18)))</f>
      </c>
      <c r="H12" s="74">
        <f aca="true" t="shared" si="6" ref="H12:H75">IF(ISERROR(VLOOKUP(A12,ChallanDatabase,19)),"",IF(VLOOKUP(A12,ChallanDatabase,19)=0,"",VLOOKUP(A12,ChallanDatabase,19)))</f>
      </c>
      <c r="I12" s="74">
        <f aca="true" t="shared" si="7" ref="I12:I75">SUM(F12:H12)</f>
        <v>0</v>
      </c>
      <c r="J12" s="220"/>
      <c r="K12" s="221"/>
      <c r="L12" s="215"/>
      <c r="M12" s="222"/>
      <c r="N12" s="221"/>
      <c r="O12" s="130"/>
      <c r="P12" s="216"/>
      <c r="Q12" s="216"/>
      <c r="R12" s="223"/>
      <c r="S12" s="224"/>
      <c r="T12" s="224"/>
      <c r="U12" s="74">
        <f aca="true" t="shared" si="8" ref="U12:U75">SUM(R12:T12)</f>
        <v>0</v>
      </c>
      <c r="V12" s="216"/>
      <c r="W12" s="216"/>
      <c r="X12" s="216"/>
      <c r="Y12" s="130"/>
      <c r="Z12" s="225"/>
      <c r="AA12" s="222"/>
      <c r="AB12" s="76"/>
    </row>
    <row r="13" spans="1:28" s="152" customFormat="1" ht="12.75">
      <c r="A13" s="215"/>
      <c r="B13" s="71">
        <f t="shared" si="0"/>
      </c>
      <c r="C13" s="72">
        <f t="shared" si="1"/>
      </c>
      <c r="D13" s="77">
        <f t="shared" si="2"/>
      </c>
      <c r="E13" s="73">
        <f t="shared" si="3"/>
      </c>
      <c r="F13" s="74">
        <f t="shared" si="4"/>
      </c>
      <c r="G13" s="74">
        <f t="shared" si="5"/>
      </c>
      <c r="H13" s="74">
        <f t="shared" si="6"/>
      </c>
      <c r="I13" s="74">
        <f t="shared" si="7"/>
        <v>0</v>
      </c>
      <c r="J13" s="220"/>
      <c r="K13" s="221"/>
      <c r="L13" s="215"/>
      <c r="M13" s="222"/>
      <c r="N13" s="221"/>
      <c r="O13" s="130"/>
      <c r="P13" s="216"/>
      <c r="Q13" s="216"/>
      <c r="R13" s="223"/>
      <c r="S13" s="224"/>
      <c r="T13" s="224"/>
      <c r="U13" s="74">
        <f t="shared" si="8"/>
        <v>0</v>
      </c>
      <c r="V13" s="216"/>
      <c r="W13" s="216"/>
      <c r="X13" s="216"/>
      <c r="Y13" s="130"/>
      <c r="Z13" s="225"/>
      <c r="AA13" s="222"/>
      <c r="AB13" s="76"/>
    </row>
    <row r="14" spans="1:28" s="152" customFormat="1" ht="12.75">
      <c r="A14" s="215"/>
      <c r="B14" s="71">
        <f t="shared" si="0"/>
      </c>
      <c r="C14" s="72">
        <f t="shared" si="1"/>
      </c>
      <c r="D14" s="77">
        <f t="shared" si="2"/>
      </c>
      <c r="E14" s="73">
        <f t="shared" si="3"/>
      </c>
      <c r="F14" s="74">
        <f t="shared" si="4"/>
      </c>
      <c r="G14" s="74">
        <f t="shared" si="5"/>
      </c>
      <c r="H14" s="74">
        <f t="shared" si="6"/>
      </c>
      <c r="I14" s="74">
        <f t="shared" si="7"/>
        <v>0</v>
      </c>
      <c r="J14" s="220"/>
      <c r="K14" s="221"/>
      <c r="L14" s="215"/>
      <c r="M14" s="222"/>
      <c r="N14" s="221"/>
      <c r="O14" s="130"/>
      <c r="P14" s="216"/>
      <c r="Q14" s="216"/>
      <c r="R14" s="223"/>
      <c r="S14" s="224"/>
      <c r="T14" s="224"/>
      <c r="U14" s="74">
        <f t="shared" si="8"/>
        <v>0</v>
      </c>
      <c r="V14" s="216"/>
      <c r="W14" s="216"/>
      <c r="X14" s="216"/>
      <c r="Y14" s="130"/>
      <c r="Z14" s="225"/>
      <c r="AA14" s="222"/>
      <c r="AB14" s="76"/>
    </row>
    <row r="15" spans="1:28" s="152" customFormat="1" ht="12.75">
      <c r="A15" s="215"/>
      <c r="B15" s="71">
        <f t="shared" si="0"/>
      </c>
      <c r="C15" s="72">
        <f t="shared" si="1"/>
      </c>
      <c r="D15" s="77">
        <f t="shared" si="2"/>
      </c>
      <c r="E15" s="73">
        <f t="shared" si="3"/>
      </c>
      <c r="F15" s="74">
        <f t="shared" si="4"/>
      </c>
      <c r="G15" s="74">
        <f t="shared" si="5"/>
      </c>
      <c r="H15" s="74">
        <f t="shared" si="6"/>
      </c>
      <c r="I15" s="74">
        <f t="shared" si="7"/>
        <v>0</v>
      </c>
      <c r="J15" s="220"/>
      <c r="K15" s="221"/>
      <c r="L15" s="215"/>
      <c r="M15" s="222"/>
      <c r="N15" s="221"/>
      <c r="O15" s="130"/>
      <c r="P15" s="216"/>
      <c r="Q15" s="216"/>
      <c r="R15" s="223"/>
      <c r="S15" s="224"/>
      <c r="T15" s="224"/>
      <c r="U15" s="74">
        <f t="shared" si="8"/>
        <v>0</v>
      </c>
      <c r="V15" s="216"/>
      <c r="W15" s="216"/>
      <c r="X15" s="216"/>
      <c r="Y15" s="130"/>
      <c r="Z15" s="225"/>
      <c r="AA15" s="222"/>
      <c r="AB15" s="76"/>
    </row>
    <row r="16" spans="1:28" ht="12.75">
      <c r="A16" s="215"/>
      <c r="B16" s="71">
        <f t="shared" si="0"/>
      </c>
      <c r="C16" s="72">
        <f t="shared" si="1"/>
      </c>
      <c r="D16" s="77">
        <f t="shared" si="2"/>
      </c>
      <c r="E16" s="73">
        <f t="shared" si="3"/>
      </c>
      <c r="F16" s="74">
        <f t="shared" si="4"/>
      </c>
      <c r="G16" s="74">
        <f t="shared" si="5"/>
      </c>
      <c r="H16" s="74">
        <f t="shared" si="6"/>
      </c>
      <c r="I16" s="74">
        <f t="shared" si="7"/>
        <v>0</v>
      </c>
      <c r="J16" s="220"/>
      <c r="K16" s="221"/>
      <c r="L16" s="215"/>
      <c r="M16" s="222"/>
      <c r="N16" s="221"/>
      <c r="O16" s="130"/>
      <c r="P16" s="216"/>
      <c r="Q16" s="216"/>
      <c r="R16" s="223"/>
      <c r="S16" s="224"/>
      <c r="T16" s="224"/>
      <c r="U16" s="74">
        <f t="shared" si="8"/>
        <v>0</v>
      </c>
      <c r="V16" s="216"/>
      <c r="W16" s="216"/>
      <c r="X16" s="216"/>
      <c r="Y16" s="130"/>
      <c r="Z16" s="225"/>
      <c r="AA16" s="222"/>
      <c r="AB16" s="76"/>
    </row>
    <row r="17" spans="1:28" ht="12.75">
      <c r="A17" s="215"/>
      <c r="B17" s="71">
        <f t="shared" si="0"/>
      </c>
      <c r="C17" s="72">
        <f t="shared" si="1"/>
      </c>
      <c r="D17" s="77">
        <f t="shared" si="2"/>
      </c>
      <c r="E17" s="73">
        <f t="shared" si="3"/>
      </c>
      <c r="F17" s="74">
        <f t="shared" si="4"/>
      </c>
      <c r="G17" s="74">
        <f t="shared" si="5"/>
      </c>
      <c r="H17" s="74">
        <f t="shared" si="6"/>
      </c>
      <c r="I17" s="74">
        <f t="shared" si="7"/>
        <v>0</v>
      </c>
      <c r="J17" s="220"/>
      <c r="K17" s="221"/>
      <c r="L17" s="215"/>
      <c r="M17" s="222"/>
      <c r="N17" s="221"/>
      <c r="O17" s="130"/>
      <c r="P17" s="216"/>
      <c r="Q17" s="216"/>
      <c r="R17" s="223"/>
      <c r="S17" s="224"/>
      <c r="T17" s="224"/>
      <c r="U17" s="74">
        <f t="shared" si="8"/>
        <v>0</v>
      </c>
      <c r="V17" s="216"/>
      <c r="W17" s="216"/>
      <c r="X17" s="216"/>
      <c r="Y17" s="130"/>
      <c r="Z17" s="225"/>
      <c r="AA17" s="222"/>
      <c r="AB17" s="76"/>
    </row>
    <row r="18" spans="1:28" s="152" customFormat="1" ht="12.75">
      <c r="A18" s="215"/>
      <c r="B18" s="71">
        <f t="shared" si="0"/>
      </c>
      <c r="C18" s="72">
        <f t="shared" si="1"/>
      </c>
      <c r="D18" s="77">
        <f t="shared" si="2"/>
      </c>
      <c r="E18" s="73">
        <f t="shared" si="3"/>
      </c>
      <c r="F18" s="74">
        <f t="shared" si="4"/>
      </c>
      <c r="G18" s="74">
        <f t="shared" si="5"/>
      </c>
      <c r="H18" s="74">
        <f t="shared" si="6"/>
      </c>
      <c r="I18" s="74">
        <f t="shared" si="7"/>
        <v>0</v>
      </c>
      <c r="J18" s="220"/>
      <c r="K18" s="221"/>
      <c r="L18" s="215"/>
      <c r="M18" s="222"/>
      <c r="N18" s="221"/>
      <c r="O18" s="130"/>
      <c r="P18" s="216"/>
      <c r="Q18" s="216"/>
      <c r="R18" s="223"/>
      <c r="S18" s="224"/>
      <c r="T18" s="224"/>
      <c r="U18" s="74">
        <f t="shared" si="8"/>
        <v>0</v>
      </c>
      <c r="V18" s="216"/>
      <c r="W18" s="216"/>
      <c r="X18" s="216"/>
      <c r="Y18" s="130"/>
      <c r="Z18" s="225"/>
      <c r="AA18" s="222"/>
      <c r="AB18" s="76"/>
    </row>
    <row r="19" spans="1:28" s="152" customFormat="1" ht="12.75">
      <c r="A19" s="215"/>
      <c r="B19" s="71">
        <f t="shared" si="0"/>
      </c>
      <c r="C19" s="72">
        <f t="shared" si="1"/>
      </c>
      <c r="D19" s="77">
        <f t="shared" si="2"/>
      </c>
      <c r="E19" s="73">
        <f t="shared" si="3"/>
      </c>
      <c r="F19" s="74">
        <f t="shared" si="4"/>
      </c>
      <c r="G19" s="74">
        <f t="shared" si="5"/>
      </c>
      <c r="H19" s="74">
        <f t="shared" si="6"/>
      </c>
      <c r="I19" s="74">
        <f t="shared" si="7"/>
        <v>0</v>
      </c>
      <c r="J19" s="220"/>
      <c r="K19" s="221"/>
      <c r="L19" s="215"/>
      <c r="M19" s="222"/>
      <c r="N19" s="221"/>
      <c r="O19" s="130"/>
      <c r="P19" s="216"/>
      <c r="Q19" s="216"/>
      <c r="R19" s="223"/>
      <c r="S19" s="224"/>
      <c r="T19" s="224"/>
      <c r="U19" s="74">
        <f t="shared" si="8"/>
        <v>0</v>
      </c>
      <c r="V19" s="216"/>
      <c r="W19" s="216"/>
      <c r="X19" s="216"/>
      <c r="Y19" s="130"/>
      <c r="Z19" s="225"/>
      <c r="AA19" s="222"/>
      <c r="AB19" s="76"/>
    </row>
    <row r="20" spans="1:28" s="152" customFormat="1" ht="12.75">
      <c r="A20" s="215"/>
      <c r="B20" s="71">
        <f t="shared" si="0"/>
      </c>
      <c r="C20" s="72">
        <f t="shared" si="1"/>
      </c>
      <c r="D20" s="77">
        <f t="shared" si="2"/>
      </c>
      <c r="E20" s="73">
        <f t="shared" si="3"/>
      </c>
      <c r="F20" s="74">
        <f t="shared" si="4"/>
      </c>
      <c r="G20" s="74">
        <f t="shared" si="5"/>
      </c>
      <c r="H20" s="74">
        <f t="shared" si="6"/>
      </c>
      <c r="I20" s="74">
        <f t="shared" si="7"/>
        <v>0</v>
      </c>
      <c r="J20" s="220"/>
      <c r="K20" s="221"/>
      <c r="L20" s="215"/>
      <c r="M20" s="222"/>
      <c r="N20" s="221"/>
      <c r="O20" s="130"/>
      <c r="P20" s="216"/>
      <c r="Q20" s="216"/>
      <c r="R20" s="223"/>
      <c r="S20" s="224"/>
      <c r="T20" s="224"/>
      <c r="U20" s="74">
        <f t="shared" si="8"/>
        <v>0</v>
      </c>
      <c r="V20" s="216"/>
      <c r="W20" s="216"/>
      <c r="X20" s="216"/>
      <c r="Y20" s="130"/>
      <c r="Z20" s="225"/>
      <c r="AA20" s="222"/>
      <c r="AB20" s="76"/>
    </row>
    <row r="21" spans="1:28" ht="12.75">
      <c r="A21" s="215"/>
      <c r="B21" s="71">
        <f t="shared" si="0"/>
      </c>
      <c r="C21" s="72">
        <f t="shared" si="1"/>
      </c>
      <c r="D21" s="77">
        <f t="shared" si="2"/>
      </c>
      <c r="E21" s="73">
        <f t="shared" si="3"/>
      </c>
      <c r="F21" s="74">
        <f t="shared" si="4"/>
      </c>
      <c r="G21" s="74">
        <f t="shared" si="5"/>
      </c>
      <c r="H21" s="74">
        <f t="shared" si="6"/>
      </c>
      <c r="I21" s="74">
        <f t="shared" si="7"/>
        <v>0</v>
      </c>
      <c r="J21" s="220"/>
      <c r="K21" s="221"/>
      <c r="L21" s="215"/>
      <c r="M21" s="222"/>
      <c r="N21" s="221"/>
      <c r="O21" s="130"/>
      <c r="P21" s="216"/>
      <c r="Q21" s="216"/>
      <c r="R21" s="223"/>
      <c r="S21" s="224"/>
      <c r="T21" s="224"/>
      <c r="U21" s="74">
        <f t="shared" si="8"/>
        <v>0</v>
      </c>
      <c r="V21" s="216"/>
      <c r="W21" s="216"/>
      <c r="X21" s="216"/>
      <c r="Y21" s="130"/>
      <c r="Z21" s="225"/>
      <c r="AA21" s="222"/>
      <c r="AB21" s="76"/>
    </row>
    <row r="22" spans="1:28" ht="12.75">
      <c r="A22" s="215"/>
      <c r="B22" s="71">
        <f t="shared" si="0"/>
      </c>
      <c r="C22" s="72">
        <f t="shared" si="1"/>
      </c>
      <c r="D22" s="77">
        <f t="shared" si="2"/>
      </c>
      <c r="E22" s="73">
        <f t="shared" si="3"/>
      </c>
      <c r="F22" s="74">
        <f t="shared" si="4"/>
      </c>
      <c r="G22" s="74">
        <f t="shared" si="5"/>
      </c>
      <c r="H22" s="74">
        <f t="shared" si="6"/>
      </c>
      <c r="I22" s="74">
        <f t="shared" si="7"/>
        <v>0</v>
      </c>
      <c r="J22" s="220"/>
      <c r="K22" s="221"/>
      <c r="L22" s="215"/>
      <c r="M22" s="222"/>
      <c r="N22" s="221"/>
      <c r="O22" s="130"/>
      <c r="P22" s="216"/>
      <c r="Q22" s="216"/>
      <c r="R22" s="223"/>
      <c r="S22" s="224"/>
      <c r="T22" s="224"/>
      <c r="U22" s="74">
        <f t="shared" si="8"/>
        <v>0</v>
      </c>
      <c r="V22" s="216"/>
      <c r="W22" s="216"/>
      <c r="X22" s="216"/>
      <c r="Y22" s="130"/>
      <c r="Z22" s="225"/>
      <c r="AA22" s="222"/>
      <c r="AB22" s="76"/>
    </row>
    <row r="23" spans="1:28" ht="12.75">
      <c r="A23" s="215"/>
      <c r="B23" s="71">
        <f t="shared" si="0"/>
      </c>
      <c r="C23" s="72">
        <f t="shared" si="1"/>
      </c>
      <c r="D23" s="77">
        <f t="shared" si="2"/>
      </c>
      <c r="E23" s="73">
        <f t="shared" si="3"/>
      </c>
      <c r="F23" s="74">
        <f t="shared" si="4"/>
      </c>
      <c r="G23" s="74">
        <f t="shared" si="5"/>
      </c>
      <c r="H23" s="74">
        <f t="shared" si="6"/>
      </c>
      <c r="I23" s="74">
        <f t="shared" si="7"/>
        <v>0</v>
      </c>
      <c r="J23" s="220"/>
      <c r="K23" s="221"/>
      <c r="L23" s="215"/>
      <c r="M23" s="222"/>
      <c r="N23" s="221"/>
      <c r="O23" s="130"/>
      <c r="P23" s="216"/>
      <c r="Q23" s="216"/>
      <c r="R23" s="223"/>
      <c r="S23" s="224"/>
      <c r="T23" s="224"/>
      <c r="U23" s="74">
        <f t="shared" si="8"/>
        <v>0</v>
      </c>
      <c r="V23" s="216"/>
      <c r="W23" s="216"/>
      <c r="X23" s="216"/>
      <c r="Y23" s="130"/>
      <c r="Z23" s="225"/>
      <c r="AA23" s="222"/>
      <c r="AB23" s="76"/>
    </row>
    <row r="24" spans="1:28" ht="12.75">
      <c r="A24" s="215"/>
      <c r="B24" s="71">
        <f t="shared" si="0"/>
      </c>
      <c r="C24" s="72">
        <f t="shared" si="1"/>
      </c>
      <c r="D24" s="77">
        <f t="shared" si="2"/>
      </c>
      <c r="E24" s="73">
        <f t="shared" si="3"/>
      </c>
      <c r="F24" s="74">
        <f t="shared" si="4"/>
      </c>
      <c r="G24" s="74">
        <f t="shared" si="5"/>
      </c>
      <c r="H24" s="74">
        <f t="shared" si="6"/>
      </c>
      <c r="I24" s="74">
        <f t="shared" si="7"/>
        <v>0</v>
      </c>
      <c r="J24" s="220"/>
      <c r="K24" s="221"/>
      <c r="L24" s="215"/>
      <c r="M24" s="222"/>
      <c r="N24" s="221"/>
      <c r="O24" s="130"/>
      <c r="P24" s="216"/>
      <c r="Q24" s="216"/>
      <c r="R24" s="223"/>
      <c r="S24" s="224"/>
      <c r="T24" s="224"/>
      <c r="U24" s="74">
        <f t="shared" si="8"/>
        <v>0</v>
      </c>
      <c r="V24" s="216"/>
      <c r="W24" s="216"/>
      <c r="X24" s="216"/>
      <c r="Y24" s="130"/>
      <c r="Z24" s="225"/>
      <c r="AA24" s="222"/>
      <c r="AB24" s="76"/>
    </row>
    <row r="25" spans="1:28" ht="12.75">
      <c r="A25" s="215"/>
      <c r="B25" s="71">
        <f t="shared" si="0"/>
      </c>
      <c r="C25" s="72">
        <f t="shared" si="1"/>
      </c>
      <c r="D25" s="77">
        <f t="shared" si="2"/>
      </c>
      <c r="E25" s="73">
        <f t="shared" si="3"/>
      </c>
      <c r="F25" s="74">
        <f t="shared" si="4"/>
      </c>
      <c r="G25" s="74">
        <f t="shared" si="5"/>
      </c>
      <c r="H25" s="74">
        <f t="shared" si="6"/>
      </c>
      <c r="I25" s="74">
        <f t="shared" si="7"/>
        <v>0</v>
      </c>
      <c r="J25" s="220"/>
      <c r="K25" s="221"/>
      <c r="L25" s="215"/>
      <c r="M25" s="222"/>
      <c r="N25" s="221"/>
      <c r="O25" s="130"/>
      <c r="P25" s="216"/>
      <c r="Q25" s="216"/>
      <c r="R25" s="223"/>
      <c r="S25" s="224"/>
      <c r="T25" s="224"/>
      <c r="U25" s="74">
        <f t="shared" si="8"/>
        <v>0</v>
      </c>
      <c r="V25" s="216"/>
      <c r="W25" s="216"/>
      <c r="X25" s="216"/>
      <c r="Y25" s="130"/>
      <c r="Z25" s="225"/>
      <c r="AA25" s="222"/>
      <c r="AB25" s="76"/>
    </row>
    <row r="26" spans="1:28" ht="12.75">
      <c r="A26" s="215"/>
      <c r="B26" s="71">
        <f t="shared" si="0"/>
      </c>
      <c r="C26" s="72">
        <f t="shared" si="1"/>
      </c>
      <c r="D26" s="77">
        <f t="shared" si="2"/>
      </c>
      <c r="E26" s="73">
        <f t="shared" si="3"/>
      </c>
      <c r="F26" s="74">
        <f t="shared" si="4"/>
      </c>
      <c r="G26" s="74">
        <f t="shared" si="5"/>
      </c>
      <c r="H26" s="74">
        <f t="shared" si="6"/>
      </c>
      <c r="I26" s="74">
        <f t="shared" si="7"/>
        <v>0</v>
      </c>
      <c r="J26" s="220"/>
      <c r="K26" s="221"/>
      <c r="L26" s="215"/>
      <c r="M26" s="222"/>
      <c r="N26" s="221"/>
      <c r="O26" s="130"/>
      <c r="P26" s="216"/>
      <c r="Q26" s="216"/>
      <c r="R26" s="223"/>
      <c r="S26" s="224"/>
      <c r="T26" s="224"/>
      <c r="U26" s="74">
        <f t="shared" si="8"/>
        <v>0</v>
      </c>
      <c r="V26" s="216"/>
      <c r="W26" s="216"/>
      <c r="X26" s="216"/>
      <c r="Y26" s="130"/>
      <c r="Z26" s="225"/>
      <c r="AA26" s="222"/>
      <c r="AB26" s="76"/>
    </row>
    <row r="27" spans="1:28" ht="12.75">
      <c r="A27" s="215"/>
      <c r="B27" s="71">
        <f t="shared" si="0"/>
      </c>
      <c r="C27" s="72">
        <f t="shared" si="1"/>
      </c>
      <c r="D27" s="77">
        <f t="shared" si="2"/>
      </c>
      <c r="E27" s="73">
        <f t="shared" si="3"/>
      </c>
      <c r="F27" s="74">
        <f t="shared" si="4"/>
      </c>
      <c r="G27" s="74">
        <f t="shared" si="5"/>
      </c>
      <c r="H27" s="74">
        <f t="shared" si="6"/>
      </c>
      <c r="I27" s="74">
        <f t="shared" si="7"/>
        <v>0</v>
      </c>
      <c r="J27" s="220"/>
      <c r="K27" s="221"/>
      <c r="L27" s="215"/>
      <c r="M27" s="222"/>
      <c r="N27" s="221"/>
      <c r="O27" s="130"/>
      <c r="P27" s="216"/>
      <c r="Q27" s="216"/>
      <c r="R27" s="223"/>
      <c r="S27" s="224"/>
      <c r="T27" s="224"/>
      <c r="U27" s="74">
        <f t="shared" si="8"/>
        <v>0</v>
      </c>
      <c r="V27" s="216"/>
      <c r="W27" s="216"/>
      <c r="X27" s="216"/>
      <c r="Y27" s="130"/>
      <c r="Z27" s="225"/>
      <c r="AA27" s="222"/>
      <c r="AB27" s="76"/>
    </row>
    <row r="28" spans="1:28" ht="12.75">
      <c r="A28" s="215"/>
      <c r="B28" s="71">
        <f t="shared" si="0"/>
      </c>
      <c r="C28" s="72">
        <f t="shared" si="1"/>
      </c>
      <c r="D28" s="77">
        <f t="shared" si="2"/>
      </c>
      <c r="E28" s="73">
        <f t="shared" si="3"/>
      </c>
      <c r="F28" s="74">
        <f t="shared" si="4"/>
      </c>
      <c r="G28" s="74">
        <f t="shared" si="5"/>
      </c>
      <c r="H28" s="74">
        <f t="shared" si="6"/>
      </c>
      <c r="I28" s="74">
        <f t="shared" si="7"/>
        <v>0</v>
      </c>
      <c r="J28" s="220"/>
      <c r="K28" s="221"/>
      <c r="L28" s="215"/>
      <c r="M28" s="222"/>
      <c r="N28" s="221"/>
      <c r="O28" s="130"/>
      <c r="P28" s="216"/>
      <c r="Q28" s="216"/>
      <c r="R28" s="223"/>
      <c r="S28" s="224"/>
      <c r="T28" s="224"/>
      <c r="U28" s="74">
        <f t="shared" si="8"/>
        <v>0</v>
      </c>
      <c r="V28" s="216"/>
      <c r="W28" s="216"/>
      <c r="X28" s="216"/>
      <c r="Y28" s="130"/>
      <c r="Z28" s="225"/>
      <c r="AA28" s="222"/>
      <c r="AB28" s="76"/>
    </row>
    <row r="29" spans="1:28" ht="12.75">
      <c r="A29" s="215"/>
      <c r="B29" s="71">
        <f t="shared" si="0"/>
      </c>
      <c r="C29" s="72">
        <f t="shared" si="1"/>
      </c>
      <c r="D29" s="77">
        <f t="shared" si="2"/>
      </c>
      <c r="E29" s="73">
        <f t="shared" si="3"/>
      </c>
      <c r="F29" s="74">
        <f t="shared" si="4"/>
      </c>
      <c r="G29" s="74">
        <f t="shared" si="5"/>
      </c>
      <c r="H29" s="74">
        <f t="shared" si="6"/>
      </c>
      <c r="I29" s="74">
        <f t="shared" si="7"/>
        <v>0</v>
      </c>
      <c r="J29" s="220"/>
      <c r="K29" s="221"/>
      <c r="L29" s="215"/>
      <c r="M29" s="222"/>
      <c r="N29" s="221"/>
      <c r="O29" s="130"/>
      <c r="P29" s="216"/>
      <c r="Q29" s="216"/>
      <c r="R29" s="223"/>
      <c r="S29" s="224"/>
      <c r="T29" s="224"/>
      <c r="U29" s="74">
        <f t="shared" si="8"/>
        <v>0</v>
      </c>
      <c r="V29" s="216"/>
      <c r="W29" s="216"/>
      <c r="X29" s="216"/>
      <c r="Y29" s="130"/>
      <c r="Z29" s="225"/>
      <c r="AA29" s="222"/>
      <c r="AB29" s="76"/>
    </row>
    <row r="30" spans="1:28" ht="12.75">
      <c r="A30" s="215"/>
      <c r="B30" s="71">
        <f t="shared" si="0"/>
      </c>
      <c r="C30" s="72">
        <f t="shared" si="1"/>
      </c>
      <c r="D30" s="77">
        <f t="shared" si="2"/>
      </c>
      <c r="E30" s="73">
        <f t="shared" si="3"/>
      </c>
      <c r="F30" s="74">
        <f t="shared" si="4"/>
      </c>
      <c r="G30" s="74">
        <f t="shared" si="5"/>
      </c>
      <c r="H30" s="74">
        <f t="shared" si="6"/>
      </c>
      <c r="I30" s="74">
        <f t="shared" si="7"/>
        <v>0</v>
      </c>
      <c r="J30" s="220"/>
      <c r="K30" s="221"/>
      <c r="L30" s="215"/>
      <c r="M30" s="222"/>
      <c r="N30" s="221"/>
      <c r="O30" s="130"/>
      <c r="P30" s="216"/>
      <c r="Q30" s="216"/>
      <c r="R30" s="223"/>
      <c r="S30" s="224"/>
      <c r="T30" s="224"/>
      <c r="U30" s="74">
        <f t="shared" si="8"/>
        <v>0</v>
      </c>
      <c r="V30" s="216"/>
      <c r="W30" s="216"/>
      <c r="X30" s="216"/>
      <c r="Y30" s="130"/>
      <c r="Z30" s="225"/>
      <c r="AA30" s="222"/>
      <c r="AB30" s="76"/>
    </row>
    <row r="31" spans="1:28" ht="12.75">
      <c r="A31" s="215"/>
      <c r="B31" s="71">
        <f t="shared" si="0"/>
      </c>
      <c r="C31" s="72">
        <f t="shared" si="1"/>
      </c>
      <c r="D31" s="77">
        <f t="shared" si="2"/>
      </c>
      <c r="E31" s="73">
        <f t="shared" si="3"/>
      </c>
      <c r="F31" s="74">
        <f t="shared" si="4"/>
      </c>
      <c r="G31" s="74">
        <f t="shared" si="5"/>
      </c>
      <c r="H31" s="74">
        <f t="shared" si="6"/>
      </c>
      <c r="I31" s="74">
        <f t="shared" si="7"/>
        <v>0</v>
      </c>
      <c r="J31" s="220"/>
      <c r="K31" s="221"/>
      <c r="L31" s="215"/>
      <c r="M31" s="222"/>
      <c r="N31" s="221"/>
      <c r="O31" s="130"/>
      <c r="P31" s="216"/>
      <c r="Q31" s="216"/>
      <c r="R31" s="223"/>
      <c r="S31" s="224"/>
      <c r="T31" s="224"/>
      <c r="U31" s="74">
        <f t="shared" si="8"/>
        <v>0</v>
      </c>
      <c r="V31" s="216"/>
      <c r="W31" s="216"/>
      <c r="X31" s="216"/>
      <c r="Y31" s="130"/>
      <c r="Z31" s="225"/>
      <c r="AA31" s="222"/>
      <c r="AB31" s="76"/>
    </row>
    <row r="32" spans="1:28" ht="12.75">
      <c r="A32" s="215"/>
      <c r="B32" s="71">
        <f t="shared" si="0"/>
      </c>
      <c r="C32" s="72">
        <f t="shared" si="1"/>
      </c>
      <c r="D32" s="77">
        <f t="shared" si="2"/>
      </c>
      <c r="E32" s="73">
        <f t="shared" si="3"/>
      </c>
      <c r="F32" s="74">
        <f t="shared" si="4"/>
      </c>
      <c r="G32" s="74">
        <f t="shared" si="5"/>
      </c>
      <c r="H32" s="74">
        <f t="shared" si="6"/>
      </c>
      <c r="I32" s="74">
        <f t="shared" si="7"/>
        <v>0</v>
      </c>
      <c r="J32" s="220"/>
      <c r="K32" s="221"/>
      <c r="L32" s="215"/>
      <c r="M32" s="222"/>
      <c r="N32" s="221"/>
      <c r="O32" s="130"/>
      <c r="P32" s="216"/>
      <c r="Q32" s="216"/>
      <c r="R32" s="223"/>
      <c r="S32" s="224"/>
      <c r="T32" s="224"/>
      <c r="U32" s="74">
        <f t="shared" si="8"/>
        <v>0</v>
      </c>
      <c r="V32" s="216"/>
      <c r="W32" s="216"/>
      <c r="X32" s="216"/>
      <c r="Y32" s="130"/>
      <c r="Z32" s="225"/>
      <c r="AA32" s="222"/>
      <c r="AB32" s="76"/>
    </row>
    <row r="33" spans="1:28" ht="12.75">
      <c r="A33" s="215"/>
      <c r="B33" s="71">
        <f t="shared" si="0"/>
      </c>
      <c r="C33" s="72">
        <f t="shared" si="1"/>
      </c>
      <c r="D33" s="77">
        <f t="shared" si="2"/>
      </c>
      <c r="E33" s="73">
        <f t="shared" si="3"/>
      </c>
      <c r="F33" s="74">
        <f t="shared" si="4"/>
      </c>
      <c r="G33" s="74">
        <f t="shared" si="5"/>
      </c>
      <c r="H33" s="74">
        <f t="shared" si="6"/>
      </c>
      <c r="I33" s="74">
        <f t="shared" si="7"/>
        <v>0</v>
      </c>
      <c r="J33" s="220"/>
      <c r="K33" s="221"/>
      <c r="L33" s="215"/>
      <c r="M33" s="222"/>
      <c r="N33" s="221"/>
      <c r="O33" s="130"/>
      <c r="P33" s="216"/>
      <c r="Q33" s="216"/>
      <c r="R33" s="223"/>
      <c r="S33" s="224"/>
      <c r="T33" s="224"/>
      <c r="U33" s="74">
        <f t="shared" si="8"/>
        <v>0</v>
      </c>
      <c r="V33" s="216"/>
      <c r="W33" s="216"/>
      <c r="X33" s="216"/>
      <c r="Y33" s="130"/>
      <c r="Z33" s="225"/>
      <c r="AA33" s="222"/>
      <c r="AB33" s="76"/>
    </row>
    <row r="34" spans="1:28" ht="12.75">
      <c r="A34" s="215"/>
      <c r="B34" s="71">
        <f t="shared" si="0"/>
      </c>
      <c r="C34" s="72">
        <f t="shared" si="1"/>
      </c>
      <c r="D34" s="77">
        <f t="shared" si="2"/>
      </c>
      <c r="E34" s="73">
        <f t="shared" si="3"/>
      </c>
      <c r="F34" s="74">
        <f t="shared" si="4"/>
      </c>
      <c r="G34" s="74">
        <f t="shared" si="5"/>
      </c>
      <c r="H34" s="74">
        <f t="shared" si="6"/>
      </c>
      <c r="I34" s="74">
        <f t="shared" si="7"/>
        <v>0</v>
      </c>
      <c r="J34" s="220"/>
      <c r="K34" s="221"/>
      <c r="L34" s="215"/>
      <c r="M34" s="222"/>
      <c r="N34" s="221"/>
      <c r="O34" s="130"/>
      <c r="P34" s="216"/>
      <c r="Q34" s="216"/>
      <c r="R34" s="223"/>
      <c r="S34" s="224"/>
      <c r="T34" s="224"/>
      <c r="U34" s="74">
        <f t="shared" si="8"/>
        <v>0</v>
      </c>
      <c r="V34" s="216"/>
      <c r="W34" s="216"/>
      <c r="X34" s="216"/>
      <c r="Y34" s="130"/>
      <c r="Z34" s="225"/>
      <c r="AA34" s="222"/>
      <c r="AB34" s="76"/>
    </row>
    <row r="35" spans="1:28" ht="12.75">
      <c r="A35" s="215"/>
      <c r="B35" s="71">
        <f t="shared" si="0"/>
      </c>
      <c r="C35" s="72">
        <f t="shared" si="1"/>
      </c>
      <c r="D35" s="77">
        <f t="shared" si="2"/>
      </c>
      <c r="E35" s="73">
        <f t="shared" si="3"/>
      </c>
      <c r="F35" s="74">
        <f t="shared" si="4"/>
      </c>
      <c r="G35" s="74">
        <f t="shared" si="5"/>
      </c>
      <c r="H35" s="74">
        <f t="shared" si="6"/>
      </c>
      <c r="I35" s="74">
        <f t="shared" si="7"/>
        <v>0</v>
      </c>
      <c r="J35" s="220"/>
      <c r="K35" s="221"/>
      <c r="L35" s="215"/>
      <c r="M35" s="222"/>
      <c r="N35" s="221"/>
      <c r="O35" s="130"/>
      <c r="P35" s="216"/>
      <c r="Q35" s="216"/>
      <c r="R35" s="223"/>
      <c r="S35" s="224"/>
      <c r="T35" s="224"/>
      <c r="U35" s="74">
        <f t="shared" si="8"/>
        <v>0</v>
      </c>
      <c r="V35" s="216"/>
      <c r="W35" s="216"/>
      <c r="X35" s="216"/>
      <c r="Y35" s="130"/>
      <c r="Z35" s="225"/>
      <c r="AA35" s="222"/>
      <c r="AB35" s="76"/>
    </row>
    <row r="36" spans="1:28" ht="12.75">
      <c r="A36" s="215"/>
      <c r="B36" s="71">
        <f t="shared" si="0"/>
      </c>
      <c r="C36" s="72">
        <f t="shared" si="1"/>
      </c>
      <c r="D36" s="77">
        <f t="shared" si="2"/>
      </c>
      <c r="E36" s="73">
        <f t="shared" si="3"/>
      </c>
      <c r="F36" s="74">
        <f t="shared" si="4"/>
      </c>
      <c r="G36" s="74">
        <f t="shared" si="5"/>
      </c>
      <c r="H36" s="74">
        <f t="shared" si="6"/>
      </c>
      <c r="I36" s="74">
        <f t="shared" si="7"/>
        <v>0</v>
      </c>
      <c r="J36" s="220"/>
      <c r="K36" s="221"/>
      <c r="L36" s="215"/>
      <c r="M36" s="222"/>
      <c r="N36" s="221"/>
      <c r="O36" s="130"/>
      <c r="P36" s="216"/>
      <c r="Q36" s="216"/>
      <c r="R36" s="223"/>
      <c r="S36" s="224"/>
      <c r="T36" s="224"/>
      <c r="U36" s="74">
        <f t="shared" si="8"/>
        <v>0</v>
      </c>
      <c r="V36" s="216"/>
      <c r="W36" s="216"/>
      <c r="X36" s="216"/>
      <c r="Y36" s="130"/>
      <c r="Z36" s="225"/>
      <c r="AA36" s="222"/>
      <c r="AB36" s="76"/>
    </row>
    <row r="37" spans="1:28" ht="12.75">
      <c r="A37" s="215"/>
      <c r="B37" s="71">
        <f t="shared" si="0"/>
      </c>
      <c r="C37" s="72">
        <f t="shared" si="1"/>
      </c>
      <c r="D37" s="77">
        <f t="shared" si="2"/>
      </c>
      <c r="E37" s="73">
        <f t="shared" si="3"/>
      </c>
      <c r="F37" s="74">
        <f t="shared" si="4"/>
      </c>
      <c r="G37" s="74">
        <f t="shared" si="5"/>
      </c>
      <c r="H37" s="74">
        <f t="shared" si="6"/>
      </c>
      <c r="I37" s="74">
        <f t="shared" si="7"/>
        <v>0</v>
      </c>
      <c r="J37" s="220"/>
      <c r="K37" s="221"/>
      <c r="L37" s="215"/>
      <c r="M37" s="222"/>
      <c r="N37" s="221"/>
      <c r="O37" s="130"/>
      <c r="P37" s="216"/>
      <c r="Q37" s="216"/>
      <c r="R37" s="223"/>
      <c r="S37" s="224"/>
      <c r="T37" s="224"/>
      <c r="U37" s="74">
        <f t="shared" si="8"/>
        <v>0</v>
      </c>
      <c r="V37" s="216"/>
      <c r="W37" s="216"/>
      <c r="X37" s="216"/>
      <c r="Y37" s="130"/>
      <c r="Z37" s="225"/>
      <c r="AA37" s="222"/>
      <c r="AB37" s="76"/>
    </row>
    <row r="38" spans="1:28" s="152" customFormat="1" ht="12.75">
      <c r="A38" s="215"/>
      <c r="B38" s="71">
        <f t="shared" si="0"/>
      </c>
      <c r="C38" s="72">
        <f t="shared" si="1"/>
      </c>
      <c r="D38" s="77">
        <f t="shared" si="2"/>
      </c>
      <c r="E38" s="73">
        <f t="shared" si="3"/>
      </c>
      <c r="F38" s="74">
        <f t="shared" si="4"/>
      </c>
      <c r="G38" s="74">
        <f t="shared" si="5"/>
      </c>
      <c r="H38" s="74">
        <f t="shared" si="6"/>
      </c>
      <c r="I38" s="74">
        <f t="shared" si="7"/>
        <v>0</v>
      </c>
      <c r="J38" s="220"/>
      <c r="K38" s="221"/>
      <c r="L38" s="215"/>
      <c r="M38" s="222"/>
      <c r="N38" s="221"/>
      <c r="O38" s="130"/>
      <c r="P38" s="216"/>
      <c r="Q38" s="216"/>
      <c r="R38" s="223"/>
      <c r="S38" s="224"/>
      <c r="T38" s="224"/>
      <c r="U38" s="74">
        <f t="shared" si="8"/>
        <v>0</v>
      </c>
      <c r="V38" s="216"/>
      <c r="W38" s="216"/>
      <c r="X38" s="216"/>
      <c r="Y38" s="130"/>
      <c r="Z38" s="225"/>
      <c r="AA38" s="222"/>
      <c r="AB38" s="76"/>
    </row>
    <row r="39" spans="1:28" s="152" customFormat="1" ht="12.75">
      <c r="A39" s="215"/>
      <c r="B39" s="71">
        <f t="shared" si="0"/>
      </c>
      <c r="C39" s="72">
        <f t="shared" si="1"/>
      </c>
      <c r="D39" s="77">
        <f t="shared" si="2"/>
      </c>
      <c r="E39" s="73">
        <f t="shared" si="3"/>
      </c>
      <c r="F39" s="74">
        <f t="shared" si="4"/>
      </c>
      <c r="G39" s="74">
        <f t="shared" si="5"/>
      </c>
      <c r="H39" s="74">
        <f t="shared" si="6"/>
      </c>
      <c r="I39" s="74">
        <f t="shared" si="7"/>
        <v>0</v>
      </c>
      <c r="J39" s="220"/>
      <c r="K39" s="221"/>
      <c r="L39" s="215"/>
      <c r="M39" s="222"/>
      <c r="N39" s="221"/>
      <c r="O39" s="130"/>
      <c r="P39" s="216"/>
      <c r="Q39" s="216"/>
      <c r="R39" s="223"/>
      <c r="S39" s="224"/>
      <c r="T39" s="224"/>
      <c r="U39" s="74">
        <f t="shared" si="8"/>
        <v>0</v>
      </c>
      <c r="V39" s="216"/>
      <c r="W39" s="216"/>
      <c r="X39" s="216"/>
      <c r="Y39" s="130"/>
      <c r="Z39" s="225"/>
      <c r="AA39" s="222"/>
      <c r="AB39" s="76"/>
    </row>
    <row r="40" spans="1:28" s="152" customFormat="1" ht="12.75">
      <c r="A40" s="215"/>
      <c r="B40" s="71">
        <f t="shared" si="0"/>
      </c>
      <c r="C40" s="72">
        <f t="shared" si="1"/>
      </c>
      <c r="D40" s="77">
        <f t="shared" si="2"/>
      </c>
      <c r="E40" s="73">
        <f t="shared" si="3"/>
      </c>
      <c r="F40" s="74">
        <f t="shared" si="4"/>
      </c>
      <c r="G40" s="74">
        <f t="shared" si="5"/>
      </c>
      <c r="H40" s="74">
        <f t="shared" si="6"/>
      </c>
      <c r="I40" s="74">
        <f t="shared" si="7"/>
        <v>0</v>
      </c>
      <c r="J40" s="220"/>
      <c r="K40" s="221"/>
      <c r="L40" s="215"/>
      <c r="M40" s="222"/>
      <c r="N40" s="221"/>
      <c r="O40" s="130"/>
      <c r="P40" s="216"/>
      <c r="Q40" s="216"/>
      <c r="R40" s="223"/>
      <c r="S40" s="224"/>
      <c r="T40" s="224"/>
      <c r="U40" s="74">
        <f t="shared" si="8"/>
        <v>0</v>
      </c>
      <c r="V40" s="216"/>
      <c r="W40" s="216"/>
      <c r="X40" s="216"/>
      <c r="Y40" s="130"/>
      <c r="Z40" s="225"/>
      <c r="AA40" s="222"/>
      <c r="AB40" s="76"/>
    </row>
    <row r="41" spans="1:28" s="152" customFormat="1" ht="12.75">
      <c r="A41" s="215"/>
      <c r="B41" s="71">
        <f t="shared" si="0"/>
      </c>
      <c r="C41" s="72">
        <f t="shared" si="1"/>
      </c>
      <c r="D41" s="77">
        <f t="shared" si="2"/>
      </c>
      <c r="E41" s="73">
        <f t="shared" si="3"/>
      </c>
      <c r="F41" s="74">
        <f t="shared" si="4"/>
      </c>
      <c r="G41" s="74">
        <f t="shared" si="5"/>
      </c>
      <c r="H41" s="74">
        <f t="shared" si="6"/>
      </c>
      <c r="I41" s="74">
        <f t="shared" si="7"/>
        <v>0</v>
      </c>
      <c r="J41" s="220"/>
      <c r="K41" s="221"/>
      <c r="L41" s="215"/>
      <c r="M41" s="222"/>
      <c r="N41" s="221"/>
      <c r="O41" s="130"/>
      <c r="P41" s="216"/>
      <c r="Q41" s="216"/>
      <c r="R41" s="223"/>
      <c r="S41" s="224"/>
      <c r="T41" s="224"/>
      <c r="U41" s="74">
        <f t="shared" si="8"/>
        <v>0</v>
      </c>
      <c r="V41" s="216"/>
      <c r="W41" s="216"/>
      <c r="X41" s="216"/>
      <c r="Y41" s="130"/>
      <c r="Z41" s="225"/>
      <c r="AA41" s="222"/>
      <c r="AB41" s="76"/>
    </row>
    <row r="42" spans="1:28" s="152" customFormat="1" ht="12.75">
      <c r="A42" s="215"/>
      <c r="B42" s="71">
        <f t="shared" si="0"/>
      </c>
      <c r="C42" s="72">
        <f t="shared" si="1"/>
      </c>
      <c r="D42" s="77">
        <f t="shared" si="2"/>
      </c>
      <c r="E42" s="73">
        <f t="shared" si="3"/>
      </c>
      <c r="F42" s="74">
        <f t="shared" si="4"/>
      </c>
      <c r="G42" s="74">
        <f t="shared" si="5"/>
      </c>
      <c r="H42" s="74">
        <f t="shared" si="6"/>
      </c>
      <c r="I42" s="74">
        <f t="shared" si="7"/>
        <v>0</v>
      </c>
      <c r="J42" s="220"/>
      <c r="K42" s="221"/>
      <c r="L42" s="215"/>
      <c r="M42" s="222"/>
      <c r="N42" s="221"/>
      <c r="O42" s="130"/>
      <c r="P42" s="216"/>
      <c r="Q42" s="216"/>
      <c r="R42" s="223"/>
      <c r="S42" s="224"/>
      <c r="T42" s="224"/>
      <c r="U42" s="74">
        <f t="shared" si="8"/>
        <v>0</v>
      </c>
      <c r="V42" s="216"/>
      <c r="W42" s="216"/>
      <c r="X42" s="216"/>
      <c r="Y42" s="130"/>
      <c r="Z42" s="225"/>
      <c r="AA42" s="222"/>
      <c r="AB42" s="76"/>
    </row>
    <row r="43" spans="1:28" s="152" customFormat="1" ht="12.75">
      <c r="A43" s="215"/>
      <c r="B43" s="71">
        <f t="shared" si="0"/>
      </c>
      <c r="C43" s="72">
        <f t="shared" si="1"/>
      </c>
      <c r="D43" s="77">
        <f t="shared" si="2"/>
      </c>
      <c r="E43" s="73">
        <f t="shared" si="3"/>
      </c>
      <c r="F43" s="74">
        <f t="shared" si="4"/>
      </c>
      <c r="G43" s="74">
        <f t="shared" si="5"/>
      </c>
      <c r="H43" s="74">
        <f t="shared" si="6"/>
      </c>
      <c r="I43" s="74">
        <f t="shared" si="7"/>
        <v>0</v>
      </c>
      <c r="J43" s="220"/>
      <c r="K43" s="221"/>
      <c r="L43" s="215"/>
      <c r="M43" s="222"/>
      <c r="N43" s="221"/>
      <c r="O43" s="130"/>
      <c r="P43" s="216"/>
      <c r="Q43" s="216"/>
      <c r="R43" s="223"/>
      <c r="S43" s="224"/>
      <c r="T43" s="224"/>
      <c r="U43" s="74">
        <f t="shared" si="8"/>
        <v>0</v>
      </c>
      <c r="V43" s="216"/>
      <c r="W43" s="216"/>
      <c r="X43" s="216"/>
      <c r="Y43" s="130"/>
      <c r="Z43" s="225"/>
      <c r="AA43" s="222"/>
      <c r="AB43" s="76"/>
    </row>
    <row r="44" spans="1:28" s="152" customFormat="1" ht="12.75">
      <c r="A44" s="215"/>
      <c r="B44" s="71">
        <f t="shared" si="0"/>
      </c>
      <c r="C44" s="72">
        <f t="shared" si="1"/>
      </c>
      <c r="D44" s="77">
        <f t="shared" si="2"/>
      </c>
      <c r="E44" s="73">
        <f t="shared" si="3"/>
      </c>
      <c r="F44" s="74">
        <f t="shared" si="4"/>
      </c>
      <c r="G44" s="74">
        <f t="shared" si="5"/>
      </c>
      <c r="H44" s="74">
        <f t="shared" si="6"/>
      </c>
      <c r="I44" s="74">
        <f t="shared" si="7"/>
        <v>0</v>
      </c>
      <c r="J44" s="220"/>
      <c r="K44" s="221"/>
      <c r="L44" s="215"/>
      <c r="M44" s="222"/>
      <c r="N44" s="221"/>
      <c r="O44" s="130"/>
      <c r="P44" s="216"/>
      <c r="Q44" s="216"/>
      <c r="R44" s="223"/>
      <c r="S44" s="224"/>
      <c r="T44" s="224"/>
      <c r="U44" s="74">
        <f t="shared" si="8"/>
        <v>0</v>
      </c>
      <c r="V44" s="216"/>
      <c r="W44" s="216"/>
      <c r="X44" s="216"/>
      <c r="Y44" s="130"/>
      <c r="Z44" s="225"/>
      <c r="AA44" s="222"/>
      <c r="AB44" s="76"/>
    </row>
    <row r="45" spans="1:28" s="152" customFormat="1" ht="12.75">
      <c r="A45" s="215"/>
      <c r="B45" s="71">
        <f t="shared" si="0"/>
      </c>
      <c r="C45" s="72">
        <f t="shared" si="1"/>
      </c>
      <c r="D45" s="77">
        <f t="shared" si="2"/>
      </c>
      <c r="E45" s="73">
        <f t="shared" si="3"/>
      </c>
      <c r="F45" s="74">
        <f t="shared" si="4"/>
      </c>
      <c r="G45" s="74">
        <f t="shared" si="5"/>
      </c>
      <c r="H45" s="74">
        <f t="shared" si="6"/>
      </c>
      <c r="I45" s="74">
        <f t="shared" si="7"/>
        <v>0</v>
      </c>
      <c r="J45" s="220"/>
      <c r="K45" s="221"/>
      <c r="L45" s="215"/>
      <c r="M45" s="222"/>
      <c r="N45" s="221"/>
      <c r="O45" s="130"/>
      <c r="P45" s="216"/>
      <c r="Q45" s="216"/>
      <c r="R45" s="223"/>
      <c r="S45" s="224"/>
      <c r="T45" s="224"/>
      <c r="U45" s="74">
        <f t="shared" si="8"/>
        <v>0</v>
      </c>
      <c r="V45" s="216"/>
      <c r="W45" s="216"/>
      <c r="X45" s="216"/>
      <c r="Y45" s="130"/>
      <c r="Z45" s="225"/>
      <c r="AA45" s="222"/>
      <c r="AB45" s="76"/>
    </row>
    <row r="46" spans="1:28" s="152" customFormat="1" ht="12.75">
      <c r="A46" s="215"/>
      <c r="B46" s="71">
        <f t="shared" si="0"/>
      </c>
      <c r="C46" s="72">
        <f t="shared" si="1"/>
      </c>
      <c r="D46" s="77">
        <f t="shared" si="2"/>
      </c>
      <c r="E46" s="73">
        <f t="shared" si="3"/>
      </c>
      <c r="F46" s="74">
        <f t="shared" si="4"/>
      </c>
      <c r="G46" s="74">
        <f t="shared" si="5"/>
      </c>
      <c r="H46" s="74">
        <f t="shared" si="6"/>
      </c>
      <c r="I46" s="74">
        <f t="shared" si="7"/>
        <v>0</v>
      </c>
      <c r="J46" s="220"/>
      <c r="K46" s="221"/>
      <c r="L46" s="215"/>
      <c r="M46" s="222"/>
      <c r="N46" s="221"/>
      <c r="O46" s="130"/>
      <c r="P46" s="216"/>
      <c r="Q46" s="216"/>
      <c r="R46" s="223"/>
      <c r="S46" s="224"/>
      <c r="T46" s="224"/>
      <c r="U46" s="74">
        <f t="shared" si="8"/>
        <v>0</v>
      </c>
      <c r="V46" s="216"/>
      <c r="W46" s="216"/>
      <c r="X46" s="216"/>
      <c r="Y46" s="130"/>
      <c r="Z46" s="225"/>
      <c r="AA46" s="222"/>
      <c r="AB46" s="76"/>
    </row>
    <row r="47" spans="1:28" s="152" customFormat="1" ht="12.75">
      <c r="A47" s="215"/>
      <c r="B47" s="71">
        <f t="shared" si="0"/>
      </c>
      <c r="C47" s="72">
        <f t="shared" si="1"/>
      </c>
      <c r="D47" s="77">
        <f t="shared" si="2"/>
      </c>
      <c r="E47" s="73">
        <f t="shared" si="3"/>
      </c>
      <c r="F47" s="74">
        <f t="shared" si="4"/>
      </c>
      <c r="G47" s="74">
        <f t="shared" si="5"/>
      </c>
      <c r="H47" s="74">
        <f t="shared" si="6"/>
      </c>
      <c r="I47" s="74">
        <f t="shared" si="7"/>
        <v>0</v>
      </c>
      <c r="J47" s="220"/>
      <c r="K47" s="221"/>
      <c r="L47" s="215"/>
      <c r="M47" s="222"/>
      <c r="N47" s="221"/>
      <c r="O47" s="130"/>
      <c r="P47" s="216"/>
      <c r="Q47" s="216"/>
      <c r="R47" s="223"/>
      <c r="S47" s="224"/>
      <c r="T47" s="224"/>
      <c r="U47" s="74">
        <f t="shared" si="8"/>
        <v>0</v>
      </c>
      <c r="V47" s="216"/>
      <c r="W47" s="216"/>
      <c r="X47" s="216"/>
      <c r="Y47" s="130"/>
      <c r="Z47" s="225"/>
      <c r="AA47" s="222"/>
      <c r="AB47" s="76"/>
    </row>
    <row r="48" spans="1:28" s="152" customFormat="1" ht="12.75">
      <c r="A48" s="215"/>
      <c r="B48" s="71">
        <f t="shared" si="0"/>
      </c>
      <c r="C48" s="72">
        <f t="shared" si="1"/>
      </c>
      <c r="D48" s="77">
        <f t="shared" si="2"/>
      </c>
      <c r="E48" s="73">
        <f t="shared" si="3"/>
      </c>
      <c r="F48" s="74">
        <f t="shared" si="4"/>
      </c>
      <c r="G48" s="74">
        <f t="shared" si="5"/>
      </c>
      <c r="H48" s="74">
        <f t="shared" si="6"/>
      </c>
      <c r="I48" s="74">
        <f t="shared" si="7"/>
        <v>0</v>
      </c>
      <c r="J48" s="220"/>
      <c r="K48" s="221"/>
      <c r="L48" s="215"/>
      <c r="M48" s="222"/>
      <c r="N48" s="221"/>
      <c r="O48" s="130"/>
      <c r="P48" s="216"/>
      <c r="Q48" s="216"/>
      <c r="R48" s="223"/>
      <c r="S48" s="224"/>
      <c r="T48" s="224"/>
      <c r="U48" s="74">
        <f t="shared" si="8"/>
        <v>0</v>
      </c>
      <c r="V48" s="216"/>
      <c r="W48" s="216"/>
      <c r="X48" s="216"/>
      <c r="Y48" s="130"/>
      <c r="Z48" s="225"/>
      <c r="AA48" s="222"/>
      <c r="AB48" s="76"/>
    </row>
    <row r="49" spans="1:28" s="152" customFormat="1" ht="12.75">
      <c r="A49" s="215"/>
      <c r="B49" s="71">
        <f t="shared" si="0"/>
      </c>
      <c r="C49" s="72">
        <f t="shared" si="1"/>
      </c>
      <c r="D49" s="77">
        <f t="shared" si="2"/>
      </c>
      <c r="E49" s="73">
        <f t="shared" si="3"/>
      </c>
      <c r="F49" s="74">
        <f t="shared" si="4"/>
      </c>
      <c r="G49" s="74">
        <f t="shared" si="5"/>
      </c>
      <c r="H49" s="74">
        <f t="shared" si="6"/>
      </c>
      <c r="I49" s="74">
        <f t="shared" si="7"/>
        <v>0</v>
      </c>
      <c r="J49" s="220"/>
      <c r="K49" s="221"/>
      <c r="L49" s="215"/>
      <c r="M49" s="222"/>
      <c r="N49" s="221"/>
      <c r="O49" s="130"/>
      <c r="P49" s="216"/>
      <c r="Q49" s="216"/>
      <c r="R49" s="223"/>
      <c r="S49" s="224"/>
      <c r="T49" s="224"/>
      <c r="U49" s="74">
        <f t="shared" si="8"/>
        <v>0</v>
      </c>
      <c r="V49" s="216"/>
      <c r="W49" s="216"/>
      <c r="X49" s="216"/>
      <c r="Y49" s="130"/>
      <c r="Z49" s="225"/>
      <c r="AA49" s="222"/>
      <c r="AB49" s="76"/>
    </row>
    <row r="50" spans="1:28" s="152" customFormat="1" ht="12.75">
      <c r="A50" s="215"/>
      <c r="B50" s="71">
        <f t="shared" si="0"/>
      </c>
      <c r="C50" s="72">
        <f t="shared" si="1"/>
      </c>
      <c r="D50" s="77">
        <f t="shared" si="2"/>
      </c>
      <c r="E50" s="73">
        <f t="shared" si="3"/>
      </c>
      <c r="F50" s="74">
        <f t="shared" si="4"/>
      </c>
      <c r="G50" s="74">
        <f t="shared" si="5"/>
      </c>
      <c r="H50" s="74">
        <f t="shared" si="6"/>
      </c>
      <c r="I50" s="74">
        <f t="shared" si="7"/>
        <v>0</v>
      </c>
      <c r="J50" s="220"/>
      <c r="K50" s="221"/>
      <c r="L50" s="215"/>
      <c r="M50" s="222"/>
      <c r="N50" s="221"/>
      <c r="O50" s="130"/>
      <c r="P50" s="216"/>
      <c r="Q50" s="216"/>
      <c r="R50" s="223"/>
      <c r="S50" s="224"/>
      <c r="T50" s="224"/>
      <c r="U50" s="74">
        <f t="shared" si="8"/>
        <v>0</v>
      </c>
      <c r="V50" s="216"/>
      <c r="W50" s="216"/>
      <c r="X50" s="216"/>
      <c r="Y50" s="130"/>
      <c r="Z50" s="225"/>
      <c r="AA50" s="222"/>
      <c r="AB50" s="76"/>
    </row>
    <row r="51" spans="1:28" s="152" customFormat="1" ht="12.75">
      <c r="A51" s="215"/>
      <c r="B51" s="71">
        <f t="shared" si="0"/>
      </c>
      <c r="C51" s="72">
        <f t="shared" si="1"/>
      </c>
      <c r="D51" s="77">
        <f t="shared" si="2"/>
      </c>
      <c r="E51" s="73">
        <f t="shared" si="3"/>
      </c>
      <c r="F51" s="74">
        <f t="shared" si="4"/>
      </c>
      <c r="G51" s="74">
        <f t="shared" si="5"/>
      </c>
      <c r="H51" s="74">
        <f t="shared" si="6"/>
      </c>
      <c r="I51" s="74">
        <f t="shared" si="7"/>
        <v>0</v>
      </c>
      <c r="J51" s="220"/>
      <c r="K51" s="221"/>
      <c r="L51" s="215"/>
      <c r="M51" s="222"/>
      <c r="N51" s="221"/>
      <c r="O51" s="130"/>
      <c r="P51" s="216"/>
      <c r="Q51" s="216"/>
      <c r="R51" s="223"/>
      <c r="S51" s="224"/>
      <c r="T51" s="224"/>
      <c r="U51" s="74">
        <f t="shared" si="8"/>
        <v>0</v>
      </c>
      <c r="V51" s="216"/>
      <c r="W51" s="216"/>
      <c r="X51" s="216"/>
      <c r="Y51" s="130"/>
      <c r="Z51" s="225"/>
      <c r="AA51" s="222"/>
      <c r="AB51" s="76"/>
    </row>
    <row r="52" spans="1:28" s="152" customFormat="1" ht="12.75">
      <c r="A52" s="215"/>
      <c r="B52" s="71">
        <f t="shared" si="0"/>
      </c>
      <c r="C52" s="72">
        <f t="shared" si="1"/>
      </c>
      <c r="D52" s="77">
        <f t="shared" si="2"/>
      </c>
      <c r="E52" s="73">
        <f t="shared" si="3"/>
      </c>
      <c r="F52" s="74">
        <f t="shared" si="4"/>
      </c>
      <c r="G52" s="74">
        <f t="shared" si="5"/>
      </c>
      <c r="H52" s="74">
        <f t="shared" si="6"/>
      </c>
      <c r="I52" s="74">
        <f t="shared" si="7"/>
        <v>0</v>
      </c>
      <c r="J52" s="220"/>
      <c r="K52" s="221"/>
      <c r="L52" s="215"/>
      <c r="M52" s="222"/>
      <c r="N52" s="221"/>
      <c r="O52" s="130"/>
      <c r="P52" s="216"/>
      <c r="Q52" s="216"/>
      <c r="R52" s="223"/>
      <c r="S52" s="224"/>
      <c r="T52" s="224"/>
      <c r="U52" s="74">
        <f t="shared" si="8"/>
        <v>0</v>
      </c>
      <c r="V52" s="216"/>
      <c r="W52" s="216"/>
      <c r="X52" s="216"/>
      <c r="Y52" s="130"/>
      <c r="Z52" s="225"/>
      <c r="AA52" s="222"/>
      <c r="AB52" s="76"/>
    </row>
    <row r="53" spans="1:28" s="152" customFormat="1" ht="12.75">
      <c r="A53" s="215"/>
      <c r="B53" s="71">
        <f t="shared" si="0"/>
      </c>
      <c r="C53" s="72">
        <f t="shared" si="1"/>
      </c>
      <c r="D53" s="77">
        <f t="shared" si="2"/>
      </c>
      <c r="E53" s="73">
        <f t="shared" si="3"/>
      </c>
      <c r="F53" s="74">
        <f t="shared" si="4"/>
      </c>
      <c r="G53" s="74">
        <f t="shared" si="5"/>
      </c>
      <c r="H53" s="74">
        <f t="shared" si="6"/>
      </c>
      <c r="I53" s="74">
        <f t="shared" si="7"/>
        <v>0</v>
      </c>
      <c r="J53" s="220"/>
      <c r="K53" s="221"/>
      <c r="L53" s="215"/>
      <c r="M53" s="222"/>
      <c r="N53" s="221"/>
      <c r="O53" s="130"/>
      <c r="P53" s="216"/>
      <c r="Q53" s="216"/>
      <c r="R53" s="223"/>
      <c r="S53" s="224"/>
      <c r="T53" s="224"/>
      <c r="U53" s="74">
        <f t="shared" si="8"/>
        <v>0</v>
      </c>
      <c r="V53" s="216"/>
      <c r="W53" s="216"/>
      <c r="X53" s="216"/>
      <c r="Y53" s="130"/>
      <c r="Z53" s="225"/>
      <c r="AA53" s="222"/>
      <c r="AB53" s="76"/>
    </row>
    <row r="54" spans="1:28" s="152" customFormat="1" ht="12.75">
      <c r="A54" s="215"/>
      <c r="B54" s="71">
        <f t="shared" si="0"/>
      </c>
      <c r="C54" s="72">
        <f t="shared" si="1"/>
      </c>
      <c r="D54" s="77">
        <f t="shared" si="2"/>
      </c>
      <c r="E54" s="73">
        <f t="shared" si="3"/>
      </c>
      <c r="F54" s="74">
        <f t="shared" si="4"/>
      </c>
      <c r="G54" s="74">
        <f t="shared" si="5"/>
      </c>
      <c r="H54" s="74">
        <f t="shared" si="6"/>
      </c>
      <c r="I54" s="74">
        <f t="shared" si="7"/>
        <v>0</v>
      </c>
      <c r="J54" s="220"/>
      <c r="K54" s="221"/>
      <c r="L54" s="215"/>
      <c r="M54" s="222"/>
      <c r="N54" s="221"/>
      <c r="O54" s="130"/>
      <c r="P54" s="216"/>
      <c r="Q54" s="216"/>
      <c r="R54" s="223"/>
      <c r="S54" s="224"/>
      <c r="T54" s="224"/>
      <c r="U54" s="74">
        <f t="shared" si="8"/>
        <v>0</v>
      </c>
      <c r="V54" s="216"/>
      <c r="W54" s="216"/>
      <c r="X54" s="216"/>
      <c r="Y54" s="130"/>
      <c r="Z54" s="225"/>
      <c r="AA54" s="222"/>
      <c r="AB54" s="76"/>
    </row>
    <row r="55" spans="1:28" s="152" customFormat="1" ht="12.75">
      <c r="A55" s="215"/>
      <c r="B55" s="71">
        <f t="shared" si="0"/>
      </c>
      <c r="C55" s="72">
        <f t="shared" si="1"/>
      </c>
      <c r="D55" s="77">
        <f t="shared" si="2"/>
      </c>
      <c r="E55" s="73">
        <f t="shared" si="3"/>
      </c>
      <c r="F55" s="74">
        <f t="shared" si="4"/>
      </c>
      <c r="G55" s="74">
        <f t="shared" si="5"/>
      </c>
      <c r="H55" s="74">
        <f t="shared" si="6"/>
      </c>
      <c r="I55" s="74">
        <f t="shared" si="7"/>
        <v>0</v>
      </c>
      <c r="J55" s="220"/>
      <c r="K55" s="221"/>
      <c r="L55" s="215"/>
      <c r="M55" s="222"/>
      <c r="N55" s="221"/>
      <c r="O55" s="130"/>
      <c r="P55" s="216"/>
      <c r="Q55" s="216"/>
      <c r="R55" s="223"/>
      <c r="S55" s="224"/>
      <c r="T55" s="224"/>
      <c r="U55" s="74">
        <f t="shared" si="8"/>
        <v>0</v>
      </c>
      <c r="V55" s="216"/>
      <c r="W55" s="216"/>
      <c r="X55" s="216"/>
      <c r="Y55" s="130"/>
      <c r="Z55" s="225"/>
      <c r="AA55" s="222"/>
      <c r="AB55" s="76"/>
    </row>
    <row r="56" spans="1:28" s="152" customFormat="1" ht="12.75">
      <c r="A56" s="215"/>
      <c r="B56" s="71">
        <f t="shared" si="0"/>
      </c>
      <c r="C56" s="72">
        <f t="shared" si="1"/>
      </c>
      <c r="D56" s="77">
        <f t="shared" si="2"/>
      </c>
      <c r="E56" s="73">
        <f t="shared" si="3"/>
      </c>
      <c r="F56" s="74">
        <f t="shared" si="4"/>
      </c>
      <c r="G56" s="74">
        <f t="shared" si="5"/>
      </c>
      <c r="H56" s="74">
        <f t="shared" si="6"/>
      </c>
      <c r="I56" s="74">
        <f t="shared" si="7"/>
        <v>0</v>
      </c>
      <c r="J56" s="220"/>
      <c r="K56" s="221"/>
      <c r="L56" s="215"/>
      <c r="M56" s="222"/>
      <c r="N56" s="221"/>
      <c r="O56" s="130"/>
      <c r="P56" s="216"/>
      <c r="Q56" s="216"/>
      <c r="R56" s="223"/>
      <c r="S56" s="224"/>
      <c r="T56" s="224"/>
      <c r="U56" s="74">
        <f t="shared" si="8"/>
        <v>0</v>
      </c>
      <c r="V56" s="216"/>
      <c r="W56" s="216"/>
      <c r="X56" s="216"/>
      <c r="Y56" s="130"/>
      <c r="Z56" s="225"/>
      <c r="AA56" s="222"/>
      <c r="AB56" s="76"/>
    </row>
    <row r="57" spans="1:28" s="152" customFormat="1" ht="12.75">
      <c r="A57" s="215"/>
      <c r="B57" s="71">
        <f t="shared" si="0"/>
      </c>
      <c r="C57" s="72">
        <f t="shared" si="1"/>
      </c>
      <c r="D57" s="77">
        <f t="shared" si="2"/>
      </c>
      <c r="E57" s="73">
        <f t="shared" si="3"/>
      </c>
      <c r="F57" s="74">
        <f t="shared" si="4"/>
      </c>
      <c r="G57" s="74">
        <f t="shared" si="5"/>
      </c>
      <c r="H57" s="74">
        <f t="shared" si="6"/>
      </c>
      <c r="I57" s="74">
        <f t="shared" si="7"/>
        <v>0</v>
      </c>
      <c r="J57" s="220"/>
      <c r="K57" s="221"/>
      <c r="L57" s="215"/>
      <c r="M57" s="222"/>
      <c r="N57" s="221"/>
      <c r="O57" s="130"/>
      <c r="P57" s="216"/>
      <c r="Q57" s="216"/>
      <c r="R57" s="223"/>
      <c r="S57" s="224"/>
      <c r="T57" s="224"/>
      <c r="U57" s="74">
        <f t="shared" si="8"/>
        <v>0</v>
      </c>
      <c r="V57" s="216"/>
      <c r="W57" s="216"/>
      <c r="X57" s="216"/>
      <c r="Y57" s="130"/>
      <c r="Z57" s="225"/>
      <c r="AA57" s="222"/>
      <c r="AB57" s="76"/>
    </row>
    <row r="58" spans="1:28" s="152" customFormat="1" ht="12.75">
      <c r="A58" s="215"/>
      <c r="B58" s="71">
        <f t="shared" si="0"/>
      </c>
      <c r="C58" s="72">
        <f t="shared" si="1"/>
      </c>
      <c r="D58" s="77">
        <f t="shared" si="2"/>
      </c>
      <c r="E58" s="73">
        <f t="shared" si="3"/>
      </c>
      <c r="F58" s="74">
        <f t="shared" si="4"/>
      </c>
      <c r="G58" s="74">
        <f t="shared" si="5"/>
      </c>
      <c r="H58" s="74">
        <f t="shared" si="6"/>
      </c>
      <c r="I58" s="74">
        <f t="shared" si="7"/>
        <v>0</v>
      </c>
      <c r="J58" s="220"/>
      <c r="K58" s="221"/>
      <c r="L58" s="215"/>
      <c r="M58" s="222"/>
      <c r="N58" s="221"/>
      <c r="O58" s="130"/>
      <c r="P58" s="216"/>
      <c r="Q58" s="216"/>
      <c r="R58" s="223"/>
      <c r="S58" s="224"/>
      <c r="T58" s="224"/>
      <c r="U58" s="74">
        <f t="shared" si="8"/>
        <v>0</v>
      </c>
      <c r="V58" s="216"/>
      <c r="W58" s="216"/>
      <c r="X58" s="216"/>
      <c r="Y58" s="130"/>
      <c r="Z58" s="225"/>
      <c r="AA58" s="222"/>
      <c r="AB58" s="76"/>
    </row>
    <row r="59" spans="1:28" s="152" customFormat="1" ht="12.75">
      <c r="A59" s="215"/>
      <c r="B59" s="71">
        <f t="shared" si="0"/>
      </c>
      <c r="C59" s="72">
        <f t="shared" si="1"/>
      </c>
      <c r="D59" s="77">
        <f t="shared" si="2"/>
      </c>
      <c r="E59" s="73">
        <f t="shared" si="3"/>
      </c>
      <c r="F59" s="74">
        <f t="shared" si="4"/>
      </c>
      <c r="G59" s="74">
        <f t="shared" si="5"/>
      </c>
      <c r="H59" s="74">
        <f t="shared" si="6"/>
      </c>
      <c r="I59" s="74">
        <f t="shared" si="7"/>
        <v>0</v>
      </c>
      <c r="J59" s="220"/>
      <c r="K59" s="221"/>
      <c r="L59" s="215"/>
      <c r="M59" s="222"/>
      <c r="N59" s="221"/>
      <c r="O59" s="130"/>
      <c r="P59" s="216"/>
      <c r="Q59" s="216"/>
      <c r="R59" s="223"/>
      <c r="S59" s="224"/>
      <c r="T59" s="224"/>
      <c r="U59" s="74">
        <f t="shared" si="8"/>
        <v>0</v>
      </c>
      <c r="V59" s="216"/>
      <c r="W59" s="216"/>
      <c r="X59" s="216"/>
      <c r="Y59" s="130"/>
      <c r="Z59" s="225"/>
      <c r="AA59" s="222"/>
      <c r="AB59" s="76"/>
    </row>
    <row r="60" spans="1:28" s="152" customFormat="1" ht="12.75">
      <c r="A60" s="215"/>
      <c r="B60" s="71">
        <f t="shared" si="0"/>
      </c>
      <c r="C60" s="72">
        <f t="shared" si="1"/>
      </c>
      <c r="D60" s="77">
        <f t="shared" si="2"/>
      </c>
      <c r="E60" s="73">
        <f t="shared" si="3"/>
      </c>
      <c r="F60" s="74">
        <f t="shared" si="4"/>
      </c>
      <c r="G60" s="74">
        <f t="shared" si="5"/>
      </c>
      <c r="H60" s="74">
        <f t="shared" si="6"/>
      </c>
      <c r="I60" s="74">
        <f t="shared" si="7"/>
        <v>0</v>
      </c>
      <c r="J60" s="220"/>
      <c r="K60" s="221"/>
      <c r="L60" s="215"/>
      <c r="M60" s="222"/>
      <c r="N60" s="221"/>
      <c r="O60" s="130"/>
      <c r="P60" s="216"/>
      <c r="Q60" s="216"/>
      <c r="R60" s="223"/>
      <c r="S60" s="224"/>
      <c r="T60" s="224"/>
      <c r="U60" s="74">
        <f t="shared" si="8"/>
        <v>0</v>
      </c>
      <c r="V60" s="216"/>
      <c r="W60" s="216"/>
      <c r="X60" s="216"/>
      <c r="Y60" s="130"/>
      <c r="Z60" s="225"/>
      <c r="AA60" s="222"/>
      <c r="AB60" s="76"/>
    </row>
    <row r="61" spans="1:28" s="152" customFormat="1" ht="12.75">
      <c r="A61" s="215"/>
      <c r="B61" s="71">
        <f t="shared" si="0"/>
      </c>
      <c r="C61" s="72">
        <f t="shared" si="1"/>
      </c>
      <c r="D61" s="77">
        <f t="shared" si="2"/>
      </c>
      <c r="E61" s="73">
        <f t="shared" si="3"/>
      </c>
      <c r="F61" s="74">
        <f t="shared" si="4"/>
      </c>
      <c r="G61" s="74">
        <f t="shared" si="5"/>
      </c>
      <c r="H61" s="74">
        <f t="shared" si="6"/>
      </c>
      <c r="I61" s="74">
        <f t="shared" si="7"/>
        <v>0</v>
      </c>
      <c r="J61" s="220"/>
      <c r="K61" s="221"/>
      <c r="L61" s="215"/>
      <c r="M61" s="222"/>
      <c r="N61" s="221"/>
      <c r="O61" s="130"/>
      <c r="P61" s="216"/>
      <c r="Q61" s="216"/>
      <c r="R61" s="223"/>
      <c r="S61" s="224"/>
      <c r="T61" s="224"/>
      <c r="U61" s="74">
        <f t="shared" si="8"/>
        <v>0</v>
      </c>
      <c r="V61" s="216"/>
      <c r="W61" s="216"/>
      <c r="X61" s="216"/>
      <c r="Y61" s="130"/>
      <c r="Z61" s="225"/>
      <c r="AA61" s="222"/>
      <c r="AB61" s="76"/>
    </row>
    <row r="62" spans="1:28" s="152" customFormat="1" ht="12.75">
      <c r="A62" s="215"/>
      <c r="B62" s="71">
        <f t="shared" si="0"/>
      </c>
      <c r="C62" s="72">
        <f t="shared" si="1"/>
      </c>
      <c r="D62" s="77">
        <f t="shared" si="2"/>
      </c>
      <c r="E62" s="73">
        <f t="shared" si="3"/>
      </c>
      <c r="F62" s="74">
        <f t="shared" si="4"/>
      </c>
      <c r="G62" s="74">
        <f t="shared" si="5"/>
      </c>
      <c r="H62" s="74">
        <f t="shared" si="6"/>
      </c>
      <c r="I62" s="74">
        <f t="shared" si="7"/>
        <v>0</v>
      </c>
      <c r="J62" s="220"/>
      <c r="K62" s="221"/>
      <c r="L62" s="215"/>
      <c r="M62" s="222"/>
      <c r="N62" s="221"/>
      <c r="O62" s="130"/>
      <c r="P62" s="216"/>
      <c r="Q62" s="216"/>
      <c r="R62" s="223"/>
      <c r="S62" s="224"/>
      <c r="T62" s="224"/>
      <c r="U62" s="74">
        <f t="shared" si="8"/>
        <v>0</v>
      </c>
      <c r="V62" s="216"/>
      <c r="W62" s="216"/>
      <c r="X62" s="216"/>
      <c r="Y62" s="130"/>
      <c r="Z62" s="225"/>
      <c r="AA62" s="222"/>
      <c r="AB62" s="76"/>
    </row>
    <row r="63" spans="1:28" s="152" customFormat="1" ht="12.75">
      <c r="A63" s="215"/>
      <c r="B63" s="71">
        <f t="shared" si="0"/>
      </c>
      <c r="C63" s="72">
        <f t="shared" si="1"/>
      </c>
      <c r="D63" s="77">
        <f t="shared" si="2"/>
      </c>
      <c r="E63" s="73">
        <f t="shared" si="3"/>
      </c>
      <c r="F63" s="74">
        <f t="shared" si="4"/>
      </c>
      <c r="G63" s="74">
        <f t="shared" si="5"/>
      </c>
      <c r="H63" s="74">
        <f t="shared" si="6"/>
      </c>
      <c r="I63" s="74">
        <f t="shared" si="7"/>
        <v>0</v>
      </c>
      <c r="J63" s="220"/>
      <c r="K63" s="221"/>
      <c r="L63" s="215"/>
      <c r="M63" s="222"/>
      <c r="N63" s="221"/>
      <c r="O63" s="130"/>
      <c r="P63" s="216"/>
      <c r="Q63" s="216"/>
      <c r="R63" s="223"/>
      <c r="S63" s="224"/>
      <c r="T63" s="224"/>
      <c r="U63" s="74">
        <f t="shared" si="8"/>
        <v>0</v>
      </c>
      <c r="V63" s="216"/>
      <c r="W63" s="216"/>
      <c r="X63" s="216"/>
      <c r="Y63" s="130"/>
      <c r="Z63" s="225"/>
      <c r="AA63" s="222"/>
      <c r="AB63" s="76"/>
    </row>
    <row r="64" spans="1:28" s="152" customFormat="1" ht="12.75">
      <c r="A64" s="215"/>
      <c r="B64" s="71">
        <f t="shared" si="0"/>
      </c>
      <c r="C64" s="72">
        <f t="shared" si="1"/>
      </c>
      <c r="D64" s="77">
        <f t="shared" si="2"/>
      </c>
      <c r="E64" s="73">
        <f t="shared" si="3"/>
      </c>
      <c r="F64" s="74">
        <f t="shared" si="4"/>
      </c>
      <c r="G64" s="74">
        <f t="shared" si="5"/>
      </c>
      <c r="H64" s="74">
        <f t="shared" si="6"/>
      </c>
      <c r="I64" s="74">
        <f t="shared" si="7"/>
        <v>0</v>
      </c>
      <c r="J64" s="220"/>
      <c r="K64" s="221"/>
      <c r="L64" s="215"/>
      <c r="M64" s="222"/>
      <c r="N64" s="221"/>
      <c r="O64" s="130"/>
      <c r="P64" s="216"/>
      <c r="Q64" s="216"/>
      <c r="R64" s="223"/>
      <c r="S64" s="224"/>
      <c r="T64" s="224"/>
      <c r="U64" s="74">
        <f t="shared" si="8"/>
        <v>0</v>
      </c>
      <c r="V64" s="216"/>
      <c r="W64" s="216"/>
      <c r="X64" s="216"/>
      <c r="Y64" s="130"/>
      <c r="Z64" s="225"/>
      <c r="AA64" s="222"/>
      <c r="AB64" s="76"/>
    </row>
    <row r="65" spans="1:28" s="152" customFormat="1" ht="12.75">
      <c r="A65" s="215"/>
      <c r="B65" s="71">
        <f t="shared" si="0"/>
      </c>
      <c r="C65" s="72">
        <f t="shared" si="1"/>
      </c>
      <c r="D65" s="77">
        <f t="shared" si="2"/>
      </c>
      <c r="E65" s="73">
        <f t="shared" si="3"/>
      </c>
      <c r="F65" s="74">
        <f t="shared" si="4"/>
      </c>
      <c r="G65" s="74">
        <f t="shared" si="5"/>
      </c>
      <c r="H65" s="74">
        <f t="shared" si="6"/>
      </c>
      <c r="I65" s="74">
        <f t="shared" si="7"/>
        <v>0</v>
      </c>
      <c r="J65" s="220"/>
      <c r="K65" s="221"/>
      <c r="L65" s="215"/>
      <c r="M65" s="222"/>
      <c r="N65" s="221"/>
      <c r="O65" s="130"/>
      <c r="P65" s="216"/>
      <c r="Q65" s="216"/>
      <c r="R65" s="223"/>
      <c r="S65" s="224"/>
      <c r="T65" s="224"/>
      <c r="U65" s="74">
        <f t="shared" si="8"/>
        <v>0</v>
      </c>
      <c r="V65" s="216"/>
      <c r="W65" s="216"/>
      <c r="X65" s="216"/>
      <c r="Y65" s="130"/>
      <c r="Z65" s="225"/>
      <c r="AA65" s="222"/>
      <c r="AB65" s="76"/>
    </row>
    <row r="66" spans="1:28" s="152" customFormat="1" ht="12.75">
      <c r="A66" s="215"/>
      <c r="B66" s="71">
        <f t="shared" si="0"/>
      </c>
      <c r="C66" s="72">
        <f t="shared" si="1"/>
      </c>
      <c r="D66" s="77">
        <f t="shared" si="2"/>
      </c>
      <c r="E66" s="73">
        <f t="shared" si="3"/>
      </c>
      <c r="F66" s="74">
        <f t="shared" si="4"/>
      </c>
      <c r="G66" s="74">
        <f t="shared" si="5"/>
      </c>
      <c r="H66" s="74">
        <f t="shared" si="6"/>
      </c>
      <c r="I66" s="74">
        <f t="shared" si="7"/>
        <v>0</v>
      </c>
      <c r="J66" s="220"/>
      <c r="K66" s="221"/>
      <c r="L66" s="215"/>
      <c r="M66" s="222"/>
      <c r="N66" s="221"/>
      <c r="O66" s="130"/>
      <c r="P66" s="216"/>
      <c r="Q66" s="216"/>
      <c r="R66" s="223"/>
      <c r="S66" s="224"/>
      <c r="T66" s="224"/>
      <c r="U66" s="74">
        <f t="shared" si="8"/>
        <v>0</v>
      </c>
      <c r="V66" s="216"/>
      <c r="W66" s="216"/>
      <c r="X66" s="216"/>
      <c r="Y66" s="130"/>
      <c r="Z66" s="225"/>
      <c r="AA66" s="222"/>
      <c r="AB66" s="76"/>
    </row>
    <row r="67" spans="1:28" s="152" customFormat="1" ht="12.75">
      <c r="A67" s="215"/>
      <c r="B67" s="71">
        <f t="shared" si="0"/>
      </c>
      <c r="C67" s="72">
        <f t="shared" si="1"/>
      </c>
      <c r="D67" s="77">
        <f t="shared" si="2"/>
      </c>
      <c r="E67" s="73">
        <f t="shared" si="3"/>
      </c>
      <c r="F67" s="74">
        <f t="shared" si="4"/>
      </c>
      <c r="G67" s="74">
        <f t="shared" si="5"/>
      </c>
      <c r="H67" s="74">
        <f t="shared" si="6"/>
      </c>
      <c r="I67" s="74">
        <f t="shared" si="7"/>
        <v>0</v>
      </c>
      <c r="J67" s="220"/>
      <c r="K67" s="221"/>
      <c r="L67" s="215"/>
      <c r="M67" s="222"/>
      <c r="N67" s="221"/>
      <c r="O67" s="130"/>
      <c r="P67" s="216"/>
      <c r="Q67" s="216"/>
      <c r="R67" s="223"/>
      <c r="S67" s="224"/>
      <c r="T67" s="224"/>
      <c r="U67" s="74">
        <f t="shared" si="8"/>
        <v>0</v>
      </c>
      <c r="V67" s="216"/>
      <c r="W67" s="216"/>
      <c r="X67" s="216"/>
      <c r="Y67" s="130"/>
      <c r="Z67" s="225"/>
      <c r="AA67" s="222"/>
      <c r="AB67" s="76"/>
    </row>
    <row r="68" spans="1:28" s="152" customFormat="1" ht="12.75">
      <c r="A68" s="215"/>
      <c r="B68" s="71">
        <f t="shared" si="0"/>
      </c>
      <c r="C68" s="72">
        <f t="shared" si="1"/>
      </c>
      <c r="D68" s="77">
        <f t="shared" si="2"/>
      </c>
      <c r="E68" s="73">
        <f t="shared" si="3"/>
      </c>
      <c r="F68" s="74">
        <f t="shared" si="4"/>
      </c>
      <c r="G68" s="74">
        <f t="shared" si="5"/>
      </c>
      <c r="H68" s="74">
        <f t="shared" si="6"/>
      </c>
      <c r="I68" s="74">
        <f t="shared" si="7"/>
        <v>0</v>
      </c>
      <c r="J68" s="220"/>
      <c r="K68" s="221"/>
      <c r="L68" s="215"/>
      <c r="M68" s="222"/>
      <c r="N68" s="221"/>
      <c r="O68" s="130"/>
      <c r="P68" s="216"/>
      <c r="Q68" s="216"/>
      <c r="R68" s="223"/>
      <c r="S68" s="224"/>
      <c r="T68" s="224"/>
      <c r="U68" s="74">
        <f t="shared" si="8"/>
        <v>0</v>
      </c>
      <c r="V68" s="216"/>
      <c r="W68" s="216"/>
      <c r="X68" s="216"/>
      <c r="Y68" s="130"/>
      <c r="Z68" s="225"/>
      <c r="AA68" s="222"/>
      <c r="AB68" s="76"/>
    </row>
    <row r="69" spans="1:28" s="152" customFormat="1" ht="12.75">
      <c r="A69" s="215"/>
      <c r="B69" s="71">
        <f t="shared" si="0"/>
      </c>
      <c r="C69" s="72">
        <f t="shared" si="1"/>
      </c>
      <c r="D69" s="77">
        <f t="shared" si="2"/>
      </c>
      <c r="E69" s="73">
        <f t="shared" si="3"/>
      </c>
      <c r="F69" s="74">
        <f t="shared" si="4"/>
      </c>
      <c r="G69" s="74">
        <f t="shared" si="5"/>
      </c>
      <c r="H69" s="74">
        <f t="shared" si="6"/>
      </c>
      <c r="I69" s="74">
        <f t="shared" si="7"/>
        <v>0</v>
      </c>
      <c r="J69" s="220"/>
      <c r="K69" s="221"/>
      <c r="L69" s="215"/>
      <c r="M69" s="222"/>
      <c r="N69" s="221"/>
      <c r="O69" s="130"/>
      <c r="P69" s="216"/>
      <c r="Q69" s="216"/>
      <c r="R69" s="223"/>
      <c r="S69" s="224"/>
      <c r="T69" s="224"/>
      <c r="U69" s="74">
        <f t="shared" si="8"/>
        <v>0</v>
      </c>
      <c r="V69" s="216"/>
      <c r="W69" s="216"/>
      <c r="X69" s="216"/>
      <c r="Y69" s="130"/>
      <c r="Z69" s="225"/>
      <c r="AA69" s="222"/>
      <c r="AB69" s="76"/>
    </row>
    <row r="70" spans="1:28" s="152" customFormat="1" ht="12.75">
      <c r="A70" s="215"/>
      <c r="B70" s="71">
        <f t="shared" si="0"/>
      </c>
      <c r="C70" s="72">
        <f t="shared" si="1"/>
      </c>
      <c r="D70" s="77">
        <f t="shared" si="2"/>
      </c>
      <c r="E70" s="73">
        <f t="shared" si="3"/>
      </c>
      <c r="F70" s="74">
        <f t="shared" si="4"/>
      </c>
      <c r="G70" s="74">
        <f t="shared" si="5"/>
      </c>
      <c r="H70" s="74">
        <f t="shared" si="6"/>
      </c>
      <c r="I70" s="74">
        <f t="shared" si="7"/>
        <v>0</v>
      </c>
      <c r="J70" s="220"/>
      <c r="K70" s="221"/>
      <c r="L70" s="215"/>
      <c r="M70" s="222"/>
      <c r="N70" s="221"/>
      <c r="O70" s="130"/>
      <c r="P70" s="216"/>
      <c r="Q70" s="216"/>
      <c r="R70" s="223"/>
      <c r="S70" s="224"/>
      <c r="T70" s="224"/>
      <c r="U70" s="74">
        <f t="shared" si="8"/>
        <v>0</v>
      </c>
      <c r="V70" s="216"/>
      <c r="W70" s="216"/>
      <c r="X70" s="216"/>
      <c r="Y70" s="130"/>
      <c r="Z70" s="225"/>
      <c r="AA70" s="222"/>
      <c r="AB70" s="76"/>
    </row>
    <row r="71" spans="1:28" s="152" customFormat="1" ht="12.75">
      <c r="A71" s="215"/>
      <c r="B71" s="71">
        <f t="shared" si="0"/>
      </c>
      <c r="C71" s="72">
        <f t="shared" si="1"/>
      </c>
      <c r="D71" s="77">
        <f t="shared" si="2"/>
      </c>
      <c r="E71" s="73">
        <f t="shared" si="3"/>
      </c>
      <c r="F71" s="74">
        <f t="shared" si="4"/>
      </c>
      <c r="G71" s="74">
        <f t="shared" si="5"/>
      </c>
      <c r="H71" s="74">
        <f t="shared" si="6"/>
      </c>
      <c r="I71" s="74">
        <f t="shared" si="7"/>
        <v>0</v>
      </c>
      <c r="J71" s="220"/>
      <c r="K71" s="221"/>
      <c r="L71" s="215"/>
      <c r="M71" s="222"/>
      <c r="N71" s="221"/>
      <c r="O71" s="130"/>
      <c r="P71" s="216"/>
      <c r="Q71" s="216"/>
      <c r="R71" s="223"/>
      <c r="S71" s="224"/>
      <c r="T71" s="224"/>
      <c r="U71" s="74">
        <f t="shared" si="8"/>
        <v>0</v>
      </c>
      <c r="V71" s="216"/>
      <c r="W71" s="216"/>
      <c r="X71" s="216"/>
      <c r="Y71" s="130"/>
      <c r="Z71" s="225"/>
      <c r="AA71" s="222"/>
      <c r="AB71" s="76"/>
    </row>
    <row r="72" spans="1:28" s="152" customFormat="1" ht="12.75">
      <c r="A72" s="215"/>
      <c r="B72" s="71">
        <f t="shared" si="0"/>
      </c>
      <c r="C72" s="72">
        <f t="shared" si="1"/>
      </c>
      <c r="D72" s="77">
        <f t="shared" si="2"/>
      </c>
      <c r="E72" s="73">
        <f t="shared" si="3"/>
      </c>
      <c r="F72" s="74">
        <f t="shared" si="4"/>
      </c>
      <c r="G72" s="74">
        <f t="shared" si="5"/>
      </c>
      <c r="H72" s="74">
        <f t="shared" si="6"/>
      </c>
      <c r="I72" s="74">
        <f t="shared" si="7"/>
        <v>0</v>
      </c>
      <c r="J72" s="220"/>
      <c r="K72" s="221"/>
      <c r="L72" s="215"/>
      <c r="M72" s="222"/>
      <c r="N72" s="221"/>
      <c r="O72" s="130"/>
      <c r="P72" s="216"/>
      <c r="Q72" s="216"/>
      <c r="R72" s="223"/>
      <c r="S72" s="224"/>
      <c r="T72" s="224"/>
      <c r="U72" s="74">
        <f t="shared" si="8"/>
        <v>0</v>
      </c>
      <c r="V72" s="216"/>
      <c r="W72" s="216"/>
      <c r="X72" s="216"/>
      <c r="Y72" s="130"/>
      <c r="Z72" s="225"/>
      <c r="AA72" s="222"/>
      <c r="AB72" s="76"/>
    </row>
    <row r="73" spans="1:28" s="152" customFormat="1" ht="12.75">
      <c r="A73" s="215"/>
      <c r="B73" s="71">
        <f t="shared" si="0"/>
      </c>
      <c r="C73" s="72">
        <f t="shared" si="1"/>
      </c>
      <c r="D73" s="77">
        <f t="shared" si="2"/>
      </c>
      <c r="E73" s="73">
        <f t="shared" si="3"/>
      </c>
      <c r="F73" s="74">
        <f t="shared" si="4"/>
      </c>
      <c r="G73" s="74">
        <f t="shared" si="5"/>
      </c>
      <c r="H73" s="74">
        <f t="shared" si="6"/>
      </c>
      <c r="I73" s="74">
        <f t="shared" si="7"/>
        <v>0</v>
      </c>
      <c r="J73" s="220"/>
      <c r="K73" s="221"/>
      <c r="L73" s="215"/>
      <c r="M73" s="222"/>
      <c r="N73" s="221"/>
      <c r="O73" s="130"/>
      <c r="P73" s="216"/>
      <c r="Q73" s="216"/>
      <c r="R73" s="223"/>
      <c r="S73" s="224"/>
      <c r="T73" s="224"/>
      <c r="U73" s="74">
        <f t="shared" si="8"/>
        <v>0</v>
      </c>
      <c r="V73" s="216"/>
      <c r="W73" s="216"/>
      <c r="X73" s="216"/>
      <c r="Y73" s="130"/>
      <c r="Z73" s="225"/>
      <c r="AA73" s="222"/>
      <c r="AB73" s="76"/>
    </row>
    <row r="74" spans="1:28" s="152" customFormat="1" ht="12.75">
      <c r="A74" s="215"/>
      <c r="B74" s="71">
        <f t="shared" si="0"/>
      </c>
      <c r="C74" s="72">
        <f t="shared" si="1"/>
      </c>
      <c r="D74" s="77">
        <f t="shared" si="2"/>
      </c>
      <c r="E74" s="73">
        <f t="shared" si="3"/>
      </c>
      <c r="F74" s="74">
        <f t="shared" si="4"/>
      </c>
      <c r="G74" s="74">
        <f t="shared" si="5"/>
      </c>
      <c r="H74" s="74">
        <f t="shared" si="6"/>
      </c>
      <c r="I74" s="74">
        <f t="shared" si="7"/>
        <v>0</v>
      </c>
      <c r="J74" s="220"/>
      <c r="K74" s="221"/>
      <c r="L74" s="215"/>
      <c r="M74" s="222"/>
      <c r="N74" s="221"/>
      <c r="O74" s="130"/>
      <c r="P74" s="216"/>
      <c r="Q74" s="216"/>
      <c r="R74" s="223"/>
      <c r="S74" s="224"/>
      <c r="T74" s="224"/>
      <c r="U74" s="74">
        <f t="shared" si="8"/>
        <v>0</v>
      </c>
      <c r="V74" s="216"/>
      <c r="W74" s="216"/>
      <c r="X74" s="216"/>
      <c r="Y74" s="130"/>
      <c r="Z74" s="225"/>
      <c r="AA74" s="222"/>
      <c r="AB74" s="76"/>
    </row>
    <row r="75" spans="1:28" s="152" customFormat="1" ht="12.75">
      <c r="A75" s="215"/>
      <c r="B75" s="71">
        <f aca="true" t="shared" si="9" ref="B75:B107">IF(ISERROR(VLOOKUP(A75,ChallanDatabase,12)),"",VLOOKUP(A75,ChallanDatabase,12))</f>
      </c>
      <c r="C75" s="72">
        <f t="shared" si="1"/>
      </c>
      <c r="D75" s="77">
        <f t="shared" si="2"/>
      </c>
      <c r="E75" s="73">
        <f t="shared" si="3"/>
      </c>
      <c r="F75" s="74">
        <f t="shared" si="4"/>
      </c>
      <c r="G75" s="74">
        <f t="shared" si="5"/>
      </c>
      <c r="H75" s="74">
        <f t="shared" si="6"/>
      </c>
      <c r="I75" s="74">
        <f t="shared" si="7"/>
        <v>0</v>
      </c>
      <c r="J75" s="220"/>
      <c r="K75" s="221"/>
      <c r="L75" s="215"/>
      <c r="M75" s="222"/>
      <c r="N75" s="221"/>
      <c r="O75" s="130"/>
      <c r="P75" s="216"/>
      <c r="Q75" s="216"/>
      <c r="R75" s="223"/>
      <c r="S75" s="224"/>
      <c r="T75" s="224"/>
      <c r="U75" s="74">
        <f t="shared" si="8"/>
        <v>0</v>
      </c>
      <c r="V75" s="216"/>
      <c r="W75" s="216"/>
      <c r="X75" s="216"/>
      <c r="Y75" s="130"/>
      <c r="Z75" s="225"/>
      <c r="AA75" s="222"/>
      <c r="AB75" s="76"/>
    </row>
    <row r="76" spans="1:28" s="152" customFormat="1" ht="12.75">
      <c r="A76" s="215"/>
      <c r="B76" s="71">
        <f t="shared" si="9"/>
      </c>
      <c r="C76" s="72">
        <f aca="true" t="shared" si="10" ref="C76:C107">IF(ISERROR(VLOOKUP(A76,ChallanDatabase,14)),"",VLOOKUP(A76,ChallanDatabase,14))</f>
      </c>
      <c r="D76" s="77">
        <f aca="true" t="shared" si="11" ref="D76:D107">IF(ISERROR(VLOOKUP(A76,ChallanDatabase,16)),"",VLOOKUP(A76,ChallanDatabase,16))</f>
      </c>
      <c r="E76" s="73">
        <f aca="true" t="shared" si="12" ref="E76:E107">IF(ISERROR(VLOOKUP(A76,ChallanDatabase,2)),"",VLOOKUP(A76,ChallanDatabase,2))</f>
      </c>
      <c r="F76" s="74">
        <f aca="true" t="shared" si="13" ref="F76:F107">IF(ISERROR(VLOOKUP(A76,ChallanDatabaseTotal,20)),"",IF(VLOOKUP(A76,ChallanDatabaseTotal,20)=0,"",VLOOKUP(A76,ChallanDatabaseTotal,20)))</f>
      </c>
      <c r="G76" s="74">
        <f aca="true" t="shared" si="14" ref="G76:G107">IF(ISERROR(VLOOKUP(A76,ChallanDatabase,18)),"",IF(VLOOKUP(A76,ChallanDatabase,18)=0,"",VLOOKUP(A76,ChallanDatabase,18)))</f>
      </c>
      <c r="H76" s="74">
        <f aca="true" t="shared" si="15" ref="H76:H107">IF(ISERROR(VLOOKUP(A76,ChallanDatabase,19)),"",IF(VLOOKUP(A76,ChallanDatabase,19)=0,"",VLOOKUP(A76,ChallanDatabase,19)))</f>
      </c>
      <c r="I76" s="74">
        <f aca="true" t="shared" si="16" ref="I76:I107">SUM(F76:H76)</f>
        <v>0</v>
      </c>
      <c r="J76" s="220"/>
      <c r="K76" s="221"/>
      <c r="L76" s="215"/>
      <c r="M76" s="222"/>
      <c r="N76" s="221"/>
      <c r="O76" s="130"/>
      <c r="P76" s="216"/>
      <c r="Q76" s="216"/>
      <c r="R76" s="223"/>
      <c r="S76" s="224"/>
      <c r="T76" s="224"/>
      <c r="U76" s="74">
        <f aca="true" t="shared" si="17" ref="U76:U107">SUM(R76:T76)</f>
        <v>0</v>
      </c>
      <c r="V76" s="216"/>
      <c r="W76" s="216"/>
      <c r="X76" s="216"/>
      <c r="Y76" s="130"/>
      <c r="Z76" s="225"/>
      <c r="AA76" s="222"/>
      <c r="AB76" s="76"/>
    </row>
    <row r="77" spans="1:28" s="152" customFormat="1" ht="12.75">
      <c r="A77" s="215"/>
      <c r="B77" s="71">
        <f t="shared" si="9"/>
      </c>
      <c r="C77" s="72">
        <f t="shared" si="10"/>
      </c>
      <c r="D77" s="77">
        <f t="shared" si="11"/>
      </c>
      <c r="E77" s="73">
        <f t="shared" si="12"/>
      </c>
      <c r="F77" s="74">
        <f t="shared" si="13"/>
      </c>
      <c r="G77" s="74">
        <f t="shared" si="14"/>
      </c>
      <c r="H77" s="74">
        <f t="shared" si="15"/>
      </c>
      <c r="I77" s="74">
        <f t="shared" si="16"/>
        <v>0</v>
      </c>
      <c r="J77" s="220"/>
      <c r="K77" s="221"/>
      <c r="L77" s="215"/>
      <c r="M77" s="222"/>
      <c r="N77" s="221"/>
      <c r="O77" s="130"/>
      <c r="P77" s="216"/>
      <c r="Q77" s="216"/>
      <c r="R77" s="223"/>
      <c r="S77" s="224"/>
      <c r="T77" s="224"/>
      <c r="U77" s="74">
        <f t="shared" si="17"/>
        <v>0</v>
      </c>
      <c r="V77" s="216"/>
      <c r="W77" s="216"/>
      <c r="X77" s="216"/>
      <c r="Y77" s="130"/>
      <c r="Z77" s="225"/>
      <c r="AA77" s="222"/>
      <c r="AB77" s="76"/>
    </row>
    <row r="78" spans="1:28" s="152" customFormat="1" ht="12.75">
      <c r="A78" s="215"/>
      <c r="B78" s="71">
        <f t="shared" si="9"/>
      </c>
      <c r="C78" s="72">
        <f t="shared" si="10"/>
      </c>
      <c r="D78" s="77">
        <f t="shared" si="11"/>
      </c>
      <c r="E78" s="73">
        <f t="shared" si="12"/>
      </c>
      <c r="F78" s="74">
        <f t="shared" si="13"/>
      </c>
      <c r="G78" s="74">
        <f t="shared" si="14"/>
      </c>
      <c r="H78" s="74">
        <f t="shared" si="15"/>
      </c>
      <c r="I78" s="74">
        <f t="shared" si="16"/>
        <v>0</v>
      </c>
      <c r="J78" s="220"/>
      <c r="K78" s="221"/>
      <c r="L78" s="215"/>
      <c r="M78" s="222"/>
      <c r="N78" s="221"/>
      <c r="O78" s="130"/>
      <c r="P78" s="216"/>
      <c r="Q78" s="216"/>
      <c r="R78" s="223"/>
      <c r="S78" s="224"/>
      <c r="T78" s="224"/>
      <c r="U78" s="74">
        <f t="shared" si="17"/>
        <v>0</v>
      </c>
      <c r="V78" s="216"/>
      <c r="W78" s="216"/>
      <c r="X78" s="216"/>
      <c r="Y78" s="130"/>
      <c r="Z78" s="225"/>
      <c r="AA78" s="222"/>
      <c r="AB78" s="76"/>
    </row>
    <row r="79" spans="1:28" s="152" customFormat="1" ht="12.75">
      <c r="A79" s="215"/>
      <c r="B79" s="71">
        <f t="shared" si="9"/>
      </c>
      <c r="C79" s="72">
        <f t="shared" si="10"/>
      </c>
      <c r="D79" s="77">
        <f t="shared" si="11"/>
      </c>
      <c r="E79" s="73">
        <f t="shared" si="12"/>
      </c>
      <c r="F79" s="74">
        <f t="shared" si="13"/>
      </c>
      <c r="G79" s="74">
        <f t="shared" si="14"/>
      </c>
      <c r="H79" s="74">
        <f t="shared" si="15"/>
      </c>
      <c r="I79" s="74">
        <f t="shared" si="16"/>
        <v>0</v>
      </c>
      <c r="J79" s="220"/>
      <c r="K79" s="221"/>
      <c r="L79" s="215"/>
      <c r="M79" s="222"/>
      <c r="N79" s="221"/>
      <c r="O79" s="130"/>
      <c r="P79" s="216"/>
      <c r="Q79" s="216"/>
      <c r="R79" s="223"/>
      <c r="S79" s="224"/>
      <c r="T79" s="224"/>
      <c r="U79" s="74">
        <f t="shared" si="17"/>
        <v>0</v>
      </c>
      <c r="V79" s="216"/>
      <c r="W79" s="216"/>
      <c r="X79" s="216"/>
      <c r="Y79" s="130"/>
      <c r="Z79" s="225"/>
      <c r="AA79" s="222"/>
      <c r="AB79" s="76"/>
    </row>
    <row r="80" spans="1:28" s="152" customFormat="1" ht="12.75">
      <c r="A80" s="215"/>
      <c r="B80" s="71">
        <f t="shared" si="9"/>
      </c>
      <c r="C80" s="72">
        <f t="shared" si="10"/>
      </c>
      <c r="D80" s="77">
        <f t="shared" si="11"/>
      </c>
      <c r="E80" s="73">
        <f t="shared" si="12"/>
      </c>
      <c r="F80" s="74">
        <f t="shared" si="13"/>
      </c>
      <c r="G80" s="74">
        <f t="shared" si="14"/>
      </c>
      <c r="H80" s="74">
        <f t="shared" si="15"/>
      </c>
      <c r="I80" s="74">
        <f t="shared" si="16"/>
        <v>0</v>
      </c>
      <c r="J80" s="220"/>
      <c r="K80" s="221"/>
      <c r="L80" s="215"/>
      <c r="M80" s="222"/>
      <c r="N80" s="221"/>
      <c r="O80" s="130"/>
      <c r="P80" s="216"/>
      <c r="Q80" s="216"/>
      <c r="R80" s="223"/>
      <c r="S80" s="224"/>
      <c r="T80" s="224"/>
      <c r="U80" s="74">
        <f t="shared" si="17"/>
        <v>0</v>
      </c>
      <c r="V80" s="216"/>
      <c r="W80" s="216"/>
      <c r="X80" s="216"/>
      <c r="Y80" s="130"/>
      <c r="Z80" s="225"/>
      <c r="AA80" s="222"/>
      <c r="AB80" s="76"/>
    </row>
    <row r="81" spans="1:28" s="152" customFormat="1" ht="12.75">
      <c r="A81" s="215"/>
      <c r="B81" s="71">
        <f t="shared" si="9"/>
      </c>
      <c r="C81" s="72">
        <f t="shared" si="10"/>
      </c>
      <c r="D81" s="77">
        <f t="shared" si="11"/>
      </c>
      <c r="E81" s="73">
        <f t="shared" si="12"/>
      </c>
      <c r="F81" s="74">
        <f t="shared" si="13"/>
      </c>
      <c r="G81" s="74">
        <f t="shared" si="14"/>
      </c>
      <c r="H81" s="74">
        <f t="shared" si="15"/>
      </c>
      <c r="I81" s="74">
        <f t="shared" si="16"/>
        <v>0</v>
      </c>
      <c r="J81" s="220"/>
      <c r="K81" s="221"/>
      <c r="L81" s="215"/>
      <c r="M81" s="222"/>
      <c r="N81" s="221"/>
      <c r="O81" s="130"/>
      <c r="P81" s="216"/>
      <c r="Q81" s="216"/>
      <c r="R81" s="223"/>
      <c r="S81" s="224"/>
      <c r="T81" s="224"/>
      <c r="U81" s="74">
        <f t="shared" si="17"/>
        <v>0</v>
      </c>
      <c r="V81" s="216"/>
      <c r="W81" s="216"/>
      <c r="X81" s="216"/>
      <c r="Y81" s="130"/>
      <c r="Z81" s="225"/>
      <c r="AA81" s="222"/>
      <c r="AB81" s="76"/>
    </row>
    <row r="82" spans="1:28" s="152" customFormat="1" ht="12.75">
      <c r="A82" s="215"/>
      <c r="B82" s="71">
        <f t="shared" si="9"/>
      </c>
      <c r="C82" s="72">
        <f t="shared" si="10"/>
      </c>
      <c r="D82" s="77">
        <f t="shared" si="11"/>
      </c>
      <c r="E82" s="73">
        <f t="shared" si="12"/>
      </c>
      <c r="F82" s="74">
        <f t="shared" si="13"/>
      </c>
      <c r="G82" s="74">
        <f t="shared" si="14"/>
      </c>
      <c r="H82" s="74">
        <f t="shared" si="15"/>
      </c>
      <c r="I82" s="74">
        <f t="shared" si="16"/>
        <v>0</v>
      </c>
      <c r="J82" s="220"/>
      <c r="K82" s="221"/>
      <c r="L82" s="215"/>
      <c r="M82" s="222"/>
      <c r="N82" s="221"/>
      <c r="O82" s="130"/>
      <c r="P82" s="216"/>
      <c r="Q82" s="216"/>
      <c r="R82" s="223"/>
      <c r="S82" s="224"/>
      <c r="T82" s="224"/>
      <c r="U82" s="74">
        <f t="shared" si="17"/>
        <v>0</v>
      </c>
      <c r="V82" s="216"/>
      <c r="W82" s="216"/>
      <c r="X82" s="216"/>
      <c r="Y82" s="130"/>
      <c r="Z82" s="225"/>
      <c r="AA82" s="222"/>
      <c r="AB82" s="76"/>
    </row>
    <row r="83" spans="1:28" s="152" customFormat="1" ht="12.75">
      <c r="A83" s="215"/>
      <c r="B83" s="71">
        <f t="shared" si="9"/>
      </c>
      <c r="C83" s="72">
        <f t="shared" si="10"/>
      </c>
      <c r="D83" s="77">
        <f t="shared" si="11"/>
      </c>
      <c r="E83" s="73">
        <f t="shared" si="12"/>
      </c>
      <c r="F83" s="74">
        <f t="shared" si="13"/>
      </c>
      <c r="G83" s="74">
        <f t="shared" si="14"/>
      </c>
      <c r="H83" s="74">
        <f t="shared" si="15"/>
      </c>
      <c r="I83" s="74">
        <f t="shared" si="16"/>
        <v>0</v>
      </c>
      <c r="J83" s="220"/>
      <c r="K83" s="221"/>
      <c r="L83" s="215"/>
      <c r="M83" s="222"/>
      <c r="N83" s="221"/>
      <c r="O83" s="130"/>
      <c r="P83" s="216"/>
      <c r="Q83" s="216"/>
      <c r="R83" s="223"/>
      <c r="S83" s="224"/>
      <c r="T83" s="224"/>
      <c r="U83" s="74">
        <f t="shared" si="17"/>
        <v>0</v>
      </c>
      <c r="V83" s="216"/>
      <c r="W83" s="216"/>
      <c r="X83" s="216"/>
      <c r="Y83" s="130"/>
      <c r="Z83" s="225"/>
      <c r="AA83" s="222"/>
      <c r="AB83" s="76"/>
    </row>
    <row r="84" spans="1:28" s="152" customFormat="1" ht="12.75">
      <c r="A84" s="215"/>
      <c r="B84" s="71">
        <f t="shared" si="9"/>
      </c>
      <c r="C84" s="72">
        <f t="shared" si="10"/>
      </c>
      <c r="D84" s="77">
        <f t="shared" si="11"/>
      </c>
      <c r="E84" s="73">
        <f t="shared" si="12"/>
      </c>
      <c r="F84" s="74">
        <f t="shared" si="13"/>
      </c>
      <c r="G84" s="74">
        <f t="shared" si="14"/>
      </c>
      <c r="H84" s="74">
        <f t="shared" si="15"/>
      </c>
      <c r="I84" s="74">
        <f t="shared" si="16"/>
        <v>0</v>
      </c>
      <c r="J84" s="220"/>
      <c r="K84" s="221"/>
      <c r="L84" s="215"/>
      <c r="M84" s="222"/>
      <c r="N84" s="221"/>
      <c r="O84" s="130"/>
      <c r="P84" s="216"/>
      <c r="Q84" s="216"/>
      <c r="R84" s="223"/>
      <c r="S84" s="224"/>
      <c r="T84" s="224"/>
      <c r="U84" s="74">
        <f t="shared" si="17"/>
        <v>0</v>
      </c>
      <c r="V84" s="216"/>
      <c r="W84" s="216"/>
      <c r="X84" s="216"/>
      <c r="Y84" s="130"/>
      <c r="Z84" s="225"/>
      <c r="AA84" s="222"/>
      <c r="AB84" s="76"/>
    </row>
    <row r="85" spans="1:28" s="152" customFormat="1" ht="12.75">
      <c r="A85" s="215"/>
      <c r="B85" s="71">
        <f t="shared" si="9"/>
      </c>
      <c r="C85" s="72">
        <f t="shared" si="10"/>
      </c>
      <c r="D85" s="77">
        <f t="shared" si="11"/>
      </c>
      <c r="E85" s="73">
        <f t="shared" si="12"/>
      </c>
      <c r="F85" s="74">
        <f t="shared" si="13"/>
      </c>
      <c r="G85" s="74">
        <f t="shared" si="14"/>
      </c>
      <c r="H85" s="74">
        <f t="shared" si="15"/>
      </c>
      <c r="I85" s="74">
        <f t="shared" si="16"/>
        <v>0</v>
      </c>
      <c r="J85" s="220"/>
      <c r="K85" s="221"/>
      <c r="L85" s="215"/>
      <c r="M85" s="222"/>
      <c r="N85" s="221"/>
      <c r="O85" s="130"/>
      <c r="P85" s="216"/>
      <c r="Q85" s="216"/>
      <c r="R85" s="223"/>
      <c r="S85" s="224"/>
      <c r="T85" s="224"/>
      <c r="U85" s="74">
        <f t="shared" si="17"/>
        <v>0</v>
      </c>
      <c r="V85" s="216"/>
      <c r="W85" s="216"/>
      <c r="X85" s="216"/>
      <c r="Y85" s="130"/>
      <c r="Z85" s="225"/>
      <c r="AA85" s="222"/>
      <c r="AB85" s="76"/>
    </row>
    <row r="86" spans="1:28" s="152" customFormat="1" ht="12.75">
      <c r="A86" s="215"/>
      <c r="B86" s="71">
        <f t="shared" si="9"/>
      </c>
      <c r="C86" s="72">
        <f t="shared" si="10"/>
      </c>
      <c r="D86" s="77">
        <f t="shared" si="11"/>
      </c>
      <c r="E86" s="73">
        <f t="shared" si="12"/>
      </c>
      <c r="F86" s="74">
        <f t="shared" si="13"/>
      </c>
      <c r="G86" s="74">
        <f t="shared" si="14"/>
      </c>
      <c r="H86" s="74">
        <f t="shared" si="15"/>
      </c>
      <c r="I86" s="74">
        <f t="shared" si="16"/>
        <v>0</v>
      </c>
      <c r="J86" s="220"/>
      <c r="K86" s="221"/>
      <c r="L86" s="215"/>
      <c r="M86" s="222"/>
      <c r="N86" s="221"/>
      <c r="O86" s="130"/>
      <c r="P86" s="216"/>
      <c r="Q86" s="216"/>
      <c r="R86" s="223"/>
      <c r="S86" s="224"/>
      <c r="T86" s="224"/>
      <c r="U86" s="74">
        <f t="shared" si="17"/>
        <v>0</v>
      </c>
      <c r="V86" s="216"/>
      <c r="W86" s="216"/>
      <c r="X86" s="216"/>
      <c r="Y86" s="130"/>
      <c r="Z86" s="225"/>
      <c r="AA86" s="222"/>
      <c r="AB86" s="76"/>
    </row>
    <row r="87" spans="1:28" s="152" customFormat="1" ht="12.75">
      <c r="A87" s="215"/>
      <c r="B87" s="71">
        <f t="shared" si="9"/>
      </c>
      <c r="C87" s="72">
        <f t="shared" si="10"/>
      </c>
      <c r="D87" s="77">
        <f t="shared" si="11"/>
      </c>
      <c r="E87" s="73">
        <f t="shared" si="12"/>
      </c>
      <c r="F87" s="74">
        <f t="shared" si="13"/>
      </c>
      <c r="G87" s="74">
        <f t="shared" si="14"/>
      </c>
      <c r="H87" s="74">
        <f t="shared" si="15"/>
      </c>
      <c r="I87" s="74">
        <f t="shared" si="16"/>
        <v>0</v>
      </c>
      <c r="J87" s="220"/>
      <c r="K87" s="221"/>
      <c r="L87" s="215"/>
      <c r="M87" s="222"/>
      <c r="N87" s="221"/>
      <c r="O87" s="130"/>
      <c r="P87" s="216"/>
      <c r="Q87" s="216"/>
      <c r="R87" s="223"/>
      <c r="S87" s="224"/>
      <c r="T87" s="224"/>
      <c r="U87" s="74">
        <f t="shared" si="17"/>
        <v>0</v>
      </c>
      <c r="V87" s="216"/>
      <c r="W87" s="216"/>
      <c r="X87" s="216"/>
      <c r="Y87" s="130"/>
      <c r="Z87" s="225"/>
      <c r="AA87" s="222"/>
      <c r="AB87" s="76"/>
    </row>
    <row r="88" spans="1:28" s="152" customFormat="1" ht="12.75">
      <c r="A88" s="215"/>
      <c r="B88" s="71">
        <f t="shared" si="9"/>
      </c>
      <c r="C88" s="72">
        <f t="shared" si="10"/>
      </c>
      <c r="D88" s="77">
        <f t="shared" si="11"/>
      </c>
      <c r="E88" s="73">
        <f t="shared" si="12"/>
      </c>
      <c r="F88" s="74">
        <f t="shared" si="13"/>
      </c>
      <c r="G88" s="74">
        <f t="shared" si="14"/>
      </c>
      <c r="H88" s="74">
        <f t="shared" si="15"/>
      </c>
      <c r="I88" s="74">
        <f t="shared" si="16"/>
        <v>0</v>
      </c>
      <c r="J88" s="220"/>
      <c r="K88" s="221"/>
      <c r="L88" s="215"/>
      <c r="M88" s="222"/>
      <c r="N88" s="221"/>
      <c r="O88" s="130"/>
      <c r="P88" s="216"/>
      <c r="Q88" s="216"/>
      <c r="R88" s="223"/>
      <c r="S88" s="224"/>
      <c r="T88" s="224"/>
      <c r="U88" s="74">
        <f t="shared" si="17"/>
        <v>0</v>
      </c>
      <c r="V88" s="216"/>
      <c r="W88" s="216"/>
      <c r="X88" s="216"/>
      <c r="Y88" s="130"/>
      <c r="Z88" s="225"/>
      <c r="AA88" s="222"/>
      <c r="AB88" s="76"/>
    </row>
    <row r="89" spans="1:28" s="152" customFormat="1" ht="12.75">
      <c r="A89" s="215"/>
      <c r="B89" s="71">
        <f t="shared" si="9"/>
      </c>
      <c r="C89" s="72">
        <f t="shared" si="10"/>
      </c>
      <c r="D89" s="77">
        <f t="shared" si="11"/>
      </c>
      <c r="E89" s="73">
        <f t="shared" si="12"/>
      </c>
      <c r="F89" s="74">
        <f t="shared" si="13"/>
      </c>
      <c r="G89" s="74">
        <f t="shared" si="14"/>
      </c>
      <c r="H89" s="74">
        <f t="shared" si="15"/>
      </c>
      <c r="I89" s="74">
        <f t="shared" si="16"/>
        <v>0</v>
      </c>
      <c r="J89" s="220"/>
      <c r="K89" s="221"/>
      <c r="L89" s="215"/>
      <c r="M89" s="222"/>
      <c r="N89" s="221"/>
      <c r="O89" s="130"/>
      <c r="P89" s="216"/>
      <c r="Q89" s="216"/>
      <c r="R89" s="223"/>
      <c r="S89" s="224"/>
      <c r="T89" s="224"/>
      <c r="U89" s="74">
        <f t="shared" si="17"/>
        <v>0</v>
      </c>
      <c r="V89" s="216"/>
      <c r="W89" s="216"/>
      <c r="X89" s="216"/>
      <c r="Y89" s="130"/>
      <c r="Z89" s="225"/>
      <c r="AA89" s="222"/>
      <c r="AB89" s="76"/>
    </row>
    <row r="90" spans="1:28" s="152" customFormat="1" ht="12.75">
      <c r="A90" s="215"/>
      <c r="B90" s="71">
        <f t="shared" si="9"/>
      </c>
      <c r="C90" s="72">
        <f t="shared" si="10"/>
      </c>
      <c r="D90" s="77">
        <f t="shared" si="11"/>
      </c>
      <c r="E90" s="73">
        <f t="shared" si="12"/>
      </c>
      <c r="F90" s="74">
        <f t="shared" si="13"/>
      </c>
      <c r="G90" s="74">
        <f t="shared" si="14"/>
      </c>
      <c r="H90" s="74">
        <f t="shared" si="15"/>
      </c>
      <c r="I90" s="74">
        <f t="shared" si="16"/>
        <v>0</v>
      </c>
      <c r="J90" s="220"/>
      <c r="K90" s="221"/>
      <c r="L90" s="215"/>
      <c r="M90" s="222"/>
      <c r="N90" s="221"/>
      <c r="O90" s="130"/>
      <c r="P90" s="216"/>
      <c r="Q90" s="216"/>
      <c r="R90" s="223"/>
      <c r="S90" s="224"/>
      <c r="T90" s="224"/>
      <c r="U90" s="74">
        <f t="shared" si="17"/>
        <v>0</v>
      </c>
      <c r="V90" s="216"/>
      <c r="W90" s="216"/>
      <c r="X90" s="216"/>
      <c r="Y90" s="130"/>
      <c r="Z90" s="225"/>
      <c r="AA90" s="222"/>
      <c r="AB90" s="76"/>
    </row>
    <row r="91" spans="1:28" s="152" customFormat="1" ht="12.75">
      <c r="A91" s="215"/>
      <c r="B91" s="71">
        <f t="shared" si="9"/>
      </c>
      <c r="C91" s="72">
        <f t="shared" si="10"/>
      </c>
      <c r="D91" s="77">
        <f t="shared" si="11"/>
      </c>
      <c r="E91" s="73">
        <f t="shared" si="12"/>
      </c>
      <c r="F91" s="74">
        <f t="shared" si="13"/>
      </c>
      <c r="G91" s="74">
        <f t="shared" si="14"/>
      </c>
      <c r="H91" s="74">
        <f t="shared" si="15"/>
      </c>
      <c r="I91" s="74">
        <f t="shared" si="16"/>
        <v>0</v>
      </c>
      <c r="J91" s="220"/>
      <c r="K91" s="221"/>
      <c r="L91" s="215"/>
      <c r="M91" s="222"/>
      <c r="N91" s="221"/>
      <c r="O91" s="130"/>
      <c r="P91" s="216"/>
      <c r="Q91" s="216"/>
      <c r="R91" s="223"/>
      <c r="S91" s="224"/>
      <c r="T91" s="224"/>
      <c r="U91" s="74">
        <f t="shared" si="17"/>
        <v>0</v>
      </c>
      <c r="V91" s="216"/>
      <c r="W91" s="216"/>
      <c r="X91" s="216"/>
      <c r="Y91" s="130"/>
      <c r="Z91" s="225"/>
      <c r="AA91" s="222"/>
      <c r="AB91" s="76"/>
    </row>
    <row r="92" spans="1:28" s="152" customFormat="1" ht="12.75">
      <c r="A92" s="215"/>
      <c r="B92" s="71">
        <f t="shared" si="9"/>
      </c>
      <c r="C92" s="72">
        <f t="shared" si="10"/>
      </c>
      <c r="D92" s="77">
        <f t="shared" si="11"/>
      </c>
      <c r="E92" s="73">
        <f t="shared" si="12"/>
      </c>
      <c r="F92" s="74">
        <f t="shared" si="13"/>
      </c>
      <c r="G92" s="74">
        <f t="shared" si="14"/>
      </c>
      <c r="H92" s="74">
        <f t="shared" si="15"/>
      </c>
      <c r="I92" s="74">
        <f t="shared" si="16"/>
        <v>0</v>
      </c>
      <c r="J92" s="220"/>
      <c r="K92" s="221"/>
      <c r="L92" s="215"/>
      <c r="M92" s="222"/>
      <c r="N92" s="221"/>
      <c r="O92" s="130"/>
      <c r="P92" s="216"/>
      <c r="Q92" s="216"/>
      <c r="R92" s="223"/>
      <c r="S92" s="224"/>
      <c r="T92" s="224"/>
      <c r="U92" s="74">
        <f t="shared" si="17"/>
        <v>0</v>
      </c>
      <c r="V92" s="216"/>
      <c r="W92" s="216"/>
      <c r="X92" s="216"/>
      <c r="Y92" s="130"/>
      <c r="Z92" s="225"/>
      <c r="AA92" s="222"/>
      <c r="AB92" s="76"/>
    </row>
    <row r="93" spans="1:28" s="152" customFormat="1" ht="12.75">
      <c r="A93" s="215"/>
      <c r="B93" s="71">
        <f t="shared" si="9"/>
      </c>
      <c r="C93" s="72">
        <f t="shared" si="10"/>
      </c>
      <c r="D93" s="77">
        <f t="shared" si="11"/>
      </c>
      <c r="E93" s="73">
        <f t="shared" si="12"/>
      </c>
      <c r="F93" s="74">
        <f t="shared" si="13"/>
      </c>
      <c r="G93" s="74">
        <f t="shared" si="14"/>
      </c>
      <c r="H93" s="74">
        <f t="shared" si="15"/>
      </c>
      <c r="I93" s="74">
        <f t="shared" si="16"/>
        <v>0</v>
      </c>
      <c r="J93" s="220"/>
      <c r="K93" s="221"/>
      <c r="L93" s="215"/>
      <c r="M93" s="222"/>
      <c r="N93" s="221"/>
      <c r="O93" s="130"/>
      <c r="P93" s="216"/>
      <c r="Q93" s="216"/>
      <c r="R93" s="223"/>
      <c r="S93" s="224"/>
      <c r="T93" s="224"/>
      <c r="U93" s="74">
        <f t="shared" si="17"/>
        <v>0</v>
      </c>
      <c r="V93" s="216"/>
      <c r="W93" s="216"/>
      <c r="X93" s="216"/>
      <c r="Y93" s="130"/>
      <c r="Z93" s="225"/>
      <c r="AA93" s="222"/>
      <c r="AB93" s="76"/>
    </row>
    <row r="94" spans="1:28" s="152" customFormat="1" ht="12.75">
      <c r="A94" s="215"/>
      <c r="B94" s="71">
        <f t="shared" si="9"/>
      </c>
      <c r="C94" s="72">
        <f t="shared" si="10"/>
      </c>
      <c r="D94" s="77">
        <f t="shared" si="11"/>
      </c>
      <c r="E94" s="73">
        <f t="shared" si="12"/>
      </c>
      <c r="F94" s="74">
        <f t="shared" si="13"/>
      </c>
      <c r="G94" s="74">
        <f t="shared" si="14"/>
      </c>
      <c r="H94" s="74">
        <f t="shared" si="15"/>
      </c>
      <c r="I94" s="74">
        <f t="shared" si="16"/>
        <v>0</v>
      </c>
      <c r="J94" s="220"/>
      <c r="K94" s="221"/>
      <c r="L94" s="215"/>
      <c r="M94" s="222"/>
      <c r="N94" s="221"/>
      <c r="O94" s="130"/>
      <c r="P94" s="216"/>
      <c r="Q94" s="216"/>
      <c r="R94" s="223"/>
      <c r="S94" s="224"/>
      <c r="T94" s="224"/>
      <c r="U94" s="74">
        <f t="shared" si="17"/>
        <v>0</v>
      </c>
      <c r="V94" s="216"/>
      <c r="W94" s="216"/>
      <c r="X94" s="216"/>
      <c r="Y94" s="130"/>
      <c r="Z94" s="225"/>
      <c r="AA94" s="222"/>
      <c r="AB94" s="76"/>
    </row>
    <row r="95" spans="1:28" s="152" customFormat="1" ht="12.75">
      <c r="A95" s="215"/>
      <c r="B95" s="71">
        <f t="shared" si="9"/>
      </c>
      <c r="C95" s="72">
        <f t="shared" si="10"/>
      </c>
      <c r="D95" s="77">
        <f t="shared" si="11"/>
      </c>
      <c r="E95" s="73">
        <f t="shared" si="12"/>
      </c>
      <c r="F95" s="74">
        <f t="shared" si="13"/>
      </c>
      <c r="G95" s="74">
        <f t="shared" si="14"/>
      </c>
      <c r="H95" s="74">
        <f t="shared" si="15"/>
      </c>
      <c r="I95" s="74">
        <f t="shared" si="16"/>
        <v>0</v>
      </c>
      <c r="J95" s="220"/>
      <c r="K95" s="221"/>
      <c r="L95" s="215"/>
      <c r="M95" s="222"/>
      <c r="N95" s="221"/>
      <c r="O95" s="130"/>
      <c r="P95" s="216"/>
      <c r="Q95" s="216"/>
      <c r="R95" s="223"/>
      <c r="S95" s="224"/>
      <c r="T95" s="224"/>
      <c r="U95" s="74">
        <f t="shared" si="17"/>
        <v>0</v>
      </c>
      <c r="V95" s="216"/>
      <c r="W95" s="216"/>
      <c r="X95" s="216"/>
      <c r="Y95" s="130"/>
      <c r="Z95" s="225"/>
      <c r="AA95" s="222"/>
      <c r="AB95" s="76"/>
    </row>
    <row r="96" spans="1:28" s="152" customFormat="1" ht="12.75">
      <c r="A96" s="215"/>
      <c r="B96" s="71">
        <f t="shared" si="9"/>
      </c>
      <c r="C96" s="72">
        <f t="shared" si="10"/>
      </c>
      <c r="D96" s="77">
        <f t="shared" si="11"/>
      </c>
      <c r="E96" s="73">
        <f t="shared" si="12"/>
      </c>
      <c r="F96" s="74">
        <f t="shared" si="13"/>
      </c>
      <c r="G96" s="74">
        <f t="shared" si="14"/>
      </c>
      <c r="H96" s="74">
        <f t="shared" si="15"/>
      </c>
      <c r="I96" s="74">
        <f t="shared" si="16"/>
        <v>0</v>
      </c>
      <c r="J96" s="220"/>
      <c r="K96" s="221"/>
      <c r="L96" s="215"/>
      <c r="M96" s="222"/>
      <c r="N96" s="221"/>
      <c r="O96" s="130"/>
      <c r="P96" s="216"/>
      <c r="Q96" s="216"/>
      <c r="R96" s="223"/>
      <c r="S96" s="224"/>
      <c r="T96" s="224"/>
      <c r="U96" s="74">
        <f t="shared" si="17"/>
        <v>0</v>
      </c>
      <c r="V96" s="216"/>
      <c r="W96" s="216"/>
      <c r="X96" s="216"/>
      <c r="Y96" s="130"/>
      <c r="Z96" s="225"/>
      <c r="AA96" s="222"/>
      <c r="AB96" s="76"/>
    </row>
    <row r="97" spans="1:28" s="152" customFormat="1" ht="12.75">
      <c r="A97" s="215"/>
      <c r="B97" s="71">
        <f t="shared" si="9"/>
      </c>
      <c r="C97" s="72">
        <f t="shared" si="10"/>
      </c>
      <c r="D97" s="77">
        <f t="shared" si="11"/>
      </c>
      <c r="E97" s="73">
        <f t="shared" si="12"/>
      </c>
      <c r="F97" s="74">
        <f t="shared" si="13"/>
      </c>
      <c r="G97" s="74">
        <f t="shared" si="14"/>
      </c>
      <c r="H97" s="74">
        <f t="shared" si="15"/>
      </c>
      <c r="I97" s="74">
        <f t="shared" si="16"/>
        <v>0</v>
      </c>
      <c r="J97" s="220"/>
      <c r="K97" s="221"/>
      <c r="L97" s="215"/>
      <c r="M97" s="222"/>
      <c r="N97" s="221"/>
      <c r="O97" s="130"/>
      <c r="P97" s="216"/>
      <c r="Q97" s="216"/>
      <c r="R97" s="223"/>
      <c r="S97" s="224"/>
      <c r="T97" s="224"/>
      <c r="U97" s="74">
        <f t="shared" si="17"/>
        <v>0</v>
      </c>
      <c r="V97" s="216"/>
      <c r="W97" s="216"/>
      <c r="X97" s="216"/>
      <c r="Y97" s="130"/>
      <c r="Z97" s="225"/>
      <c r="AA97" s="222"/>
      <c r="AB97" s="76"/>
    </row>
    <row r="98" spans="1:28" s="152" customFormat="1" ht="12.75">
      <c r="A98" s="215"/>
      <c r="B98" s="71">
        <f t="shared" si="9"/>
      </c>
      <c r="C98" s="72">
        <f t="shared" si="10"/>
      </c>
      <c r="D98" s="77">
        <f t="shared" si="11"/>
      </c>
      <c r="E98" s="73">
        <f t="shared" si="12"/>
      </c>
      <c r="F98" s="74">
        <f t="shared" si="13"/>
      </c>
      <c r="G98" s="74">
        <f t="shared" si="14"/>
      </c>
      <c r="H98" s="74">
        <f t="shared" si="15"/>
      </c>
      <c r="I98" s="74">
        <f t="shared" si="16"/>
        <v>0</v>
      </c>
      <c r="J98" s="220"/>
      <c r="K98" s="221"/>
      <c r="L98" s="215"/>
      <c r="M98" s="222"/>
      <c r="N98" s="221"/>
      <c r="O98" s="130"/>
      <c r="P98" s="216"/>
      <c r="Q98" s="216"/>
      <c r="R98" s="223"/>
      <c r="S98" s="224"/>
      <c r="T98" s="224"/>
      <c r="U98" s="74">
        <f t="shared" si="17"/>
        <v>0</v>
      </c>
      <c r="V98" s="216"/>
      <c r="W98" s="216"/>
      <c r="X98" s="216"/>
      <c r="Y98" s="130"/>
      <c r="Z98" s="225"/>
      <c r="AA98" s="222"/>
      <c r="AB98" s="76"/>
    </row>
    <row r="99" spans="1:28" s="152" customFormat="1" ht="12.75">
      <c r="A99" s="215"/>
      <c r="B99" s="71">
        <f t="shared" si="9"/>
      </c>
      <c r="C99" s="72">
        <f t="shared" si="10"/>
      </c>
      <c r="D99" s="77">
        <f t="shared" si="11"/>
      </c>
      <c r="E99" s="73">
        <f t="shared" si="12"/>
      </c>
      <c r="F99" s="74">
        <f t="shared" si="13"/>
      </c>
      <c r="G99" s="74">
        <f t="shared" si="14"/>
      </c>
      <c r="H99" s="74">
        <f t="shared" si="15"/>
      </c>
      <c r="I99" s="74">
        <f t="shared" si="16"/>
        <v>0</v>
      </c>
      <c r="J99" s="220"/>
      <c r="K99" s="221"/>
      <c r="L99" s="215"/>
      <c r="M99" s="222"/>
      <c r="N99" s="221"/>
      <c r="O99" s="130"/>
      <c r="P99" s="216"/>
      <c r="Q99" s="216"/>
      <c r="R99" s="223"/>
      <c r="S99" s="224"/>
      <c r="T99" s="224"/>
      <c r="U99" s="74">
        <f t="shared" si="17"/>
        <v>0</v>
      </c>
      <c r="V99" s="216"/>
      <c r="W99" s="216"/>
      <c r="X99" s="216"/>
      <c r="Y99" s="130"/>
      <c r="Z99" s="225"/>
      <c r="AA99" s="222"/>
      <c r="AB99" s="76"/>
    </row>
    <row r="100" spans="1:28" s="152" customFormat="1" ht="12.75">
      <c r="A100" s="215"/>
      <c r="B100" s="71">
        <f t="shared" si="9"/>
      </c>
      <c r="C100" s="72">
        <f t="shared" si="10"/>
      </c>
      <c r="D100" s="77">
        <f t="shared" si="11"/>
      </c>
      <c r="E100" s="73">
        <f t="shared" si="12"/>
      </c>
      <c r="F100" s="74">
        <f t="shared" si="13"/>
      </c>
      <c r="G100" s="74">
        <f t="shared" si="14"/>
      </c>
      <c r="H100" s="74">
        <f t="shared" si="15"/>
      </c>
      <c r="I100" s="74">
        <f t="shared" si="16"/>
        <v>0</v>
      </c>
      <c r="J100" s="220"/>
      <c r="K100" s="221"/>
      <c r="L100" s="215"/>
      <c r="M100" s="222"/>
      <c r="N100" s="221"/>
      <c r="O100" s="130"/>
      <c r="P100" s="216"/>
      <c r="Q100" s="216"/>
      <c r="R100" s="223"/>
      <c r="S100" s="224"/>
      <c r="T100" s="224"/>
      <c r="U100" s="74">
        <f t="shared" si="17"/>
        <v>0</v>
      </c>
      <c r="V100" s="216"/>
      <c r="W100" s="216"/>
      <c r="X100" s="216"/>
      <c r="Y100" s="130"/>
      <c r="Z100" s="225"/>
      <c r="AA100" s="222"/>
      <c r="AB100" s="76"/>
    </row>
    <row r="101" spans="1:28" s="152" customFormat="1" ht="12.75">
      <c r="A101" s="215"/>
      <c r="B101" s="71">
        <f t="shared" si="9"/>
      </c>
      <c r="C101" s="72">
        <f t="shared" si="10"/>
      </c>
      <c r="D101" s="77">
        <f t="shared" si="11"/>
      </c>
      <c r="E101" s="73">
        <f t="shared" si="12"/>
      </c>
      <c r="F101" s="74">
        <f t="shared" si="13"/>
      </c>
      <c r="G101" s="74">
        <f t="shared" si="14"/>
      </c>
      <c r="H101" s="74">
        <f t="shared" si="15"/>
      </c>
      <c r="I101" s="74">
        <f t="shared" si="16"/>
        <v>0</v>
      </c>
      <c r="J101" s="220"/>
      <c r="K101" s="221"/>
      <c r="L101" s="215"/>
      <c r="M101" s="222"/>
      <c r="N101" s="221"/>
      <c r="O101" s="130"/>
      <c r="P101" s="216"/>
      <c r="Q101" s="216"/>
      <c r="R101" s="223"/>
      <c r="S101" s="224"/>
      <c r="T101" s="224"/>
      <c r="U101" s="74">
        <f t="shared" si="17"/>
        <v>0</v>
      </c>
      <c r="V101" s="216"/>
      <c r="W101" s="216"/>
      <c r="X101" s="216"/>
      <c r="Y101" s="130"/>
      <c r="Z101" s="225"/>
      <c r="AA101" s="222"/>
      <c r="AB101" s="76"/>
    </row>
    <row r="102" spans="1:28" s="152" customFormat="1" ht="12.75">
      <c r="A102" s="215"/>
      <c r="B102" s="71">
        <f t="shared" si="9"/>
      </c>
      <c r="C102" s="72">
        <f t="shared" si="10"/>
      </c>
      <c r="D102" s="77">
        <f t="shared" si="11"/>
      </c>
      <c r="E102" s="73">
        <f t="shared" si="12"/>
      </c>
      <c r="F102" s="74">
        <f t="shared" si="13"/>
      </c>
      <c r="G102" s="74">
        <f t="shared" si="14"/>
      </c>
      <c r="H102" s="74">
        <f t="shared" si="15"/>
      </c>
      <c r="I102" s="74">
        <f t="shared" si="16"/>
        <v>0</v>
      </c>
      <c r="J102" s="220"/>
      <c r="K102" s="221"/>
      <c r="L102" s="215"/>
      <c r="M102" s="222"/>
      <c r="N102" s="221"/>
      <c r="O102" s="130"/>
      <c r="P102" s="216"/>
      <c r="Q102" s="216"/>
      <c r="R102" s="223"/>
      <c r="S102" s="224"/>
      <c r="T102" s="224"/>
      <c r="U102" s="74">
        <f t="shared" si="17"/>
        <v>0</v>
      </c>
      <c r="V102" s="216"/>
      <c r="W102" s="216"/>
      <c r="X102" s="216"/>
      <c r="Y102" s="130"/>
      <c r="Z102" s="225"/>
      <c r="AA102" s="222"/>
      <c r="AB102" s="76"/>
    </row>
    <row r="103" spans="1:28" ht="12.75">
      <c r="A103" s="215"/>
      <c r="B103" s="71">
        <f t="shared" si="9"/>
      </c>
      <c r="C103" s="72">
        <f t="shared" si="10"/>
      </c>
      <c r="D103" s="77">
        <f t="shared" si="11"/>
      </c>
      <c r="E103" s="73">
        <f t="shared" si="12"/>
      </c>
      <c r="F103" s="74">
        <f t="shared" si="13"/>
      </c>
      <c r="G103" s="74">
        <f t="shared" si="14"/>
      </c>
      <c r="H103" s="74">
        <f t="shared" si="15"/>
      </c>
      <c r="I103" s="74">
        <f t="shared" si="16"/>
        <v>0</v>
      </c>
      <c r="J103" s="220"/>
      <c r="K103" s="221"/>
      <c r="L103" s="215"/>
      <c r="M103" s="222"/>
      <c r="N103" s="221"/>
      <c r="O103" s="130"/>
      <c r="P103" s="216"/>
      <c r="Q103" s="216"/>
      <c r="R103" s="223"/>
      <c r="S103" s="224"/>
      <c r="T103" s="224"/>
      <c r="U103" s="74">
        <f t="shared" si="17"/>
        <v>0</v>
      </c>
      <c r="V103" s="216"/>
      <c r="W103" s="216"/>
      <c r="X103" s="216"/>
      <c r="Y103" s="130"/>
      <c r="Z103" s="225"/>
      <c r="AA103" s="222"/>
      <c r="AB103" s="76"/>
    </row>
    <row r="104" spans="1:28" ht="12.75">
      <c r="A104" s="215"/>
      <c r="B104" s="71">
        <f t="shared" si="9"/>
      </c>
      <c r="C104" s="72">
        <f t="shared" si="10"/>
      </c>
      <c r="D104" s="77">
        <f t="shared" si="11"/>
      </c>
      <c r="E104" s="73">
        <f t="shared" si="12"/>
      </c>
      <c r="F104" s="74">
        <f t="shared" si="13"/>
      </c>
      <c r="G104" s="74">
        <f t="shared" si="14"/>
      </c>
      <c r="H104" s="74">
        <f t="shared" si="15"/>
      </c>
      <c r="I104" s="74">
        <f t="shared" si="16"/>
        <v>0</v>
      </c>
      <c r="J104" s="220"/>
      <c r="K104" s="221"/>
      <c r="L104" s="215"/>
      <c r="M104" s="222"/>
      <c r="N104" s="221"/>
      <c r="O104" s="130"/>
      <c r="P104" s="216"/>
      <c r="Q104" s="216"/>
      <c r="R104" s="223"/>
      <c r="S104" s="224"/>
      <c r="T104" s="224"/>
      <c r="U104" s="74">
        <f t="shared" si="17"/>
        <v>0</v>
      </c>
      <c r="V104" s="216"/>
      <c r="W104" s="216"/>
      <c r="X104" s="216"/>
      <c r="Y104" s="130"/>
      <c r="Z104" s="225"/>
      <c r="AA104" s="222"/>
      <c r="AB104" s="76"/>
    </row>
    <row r="105" spans="1:28" s="152" customFormat="1" ht="12.75">
      <c r="A105" s="215"/>
      <c r="B105" s="71">
        <f t="shared" si="9"/>
      </c>
      <c r="C105" s="72">
        <f t="shared" si="10"/>
      </c>
      <c r="D105" s="77">
        <f t="shared" si="11"/>
      </c>
      <c r="E105" s="73">
        <f t="shared" si="12"/>
      </c>
      <c r="F105" s="74">
        <f t="shared" si="13"/>
      </c>
      <c r="G105" s="74">
        <f t="shared" si="14"/>
      </c>
      <c r="H105" s="74">
        <f t="shared" si="15"/>
      </c>
      <c r="I105" s="74">
        <f t="shared" si="16"/>
        <v>0</v>
      </c>
      <c r="J105" s="220"/>
      <c r="K105" s="221"/>
      <c r="L105" s="215"/>
      <c r="M105" s="222"/>
      <c r="N105" s="221"/>
      <c r="O105" s="130"/>
      <c r="P105" s="216"/>
      <c r="Q105" s="216"/>
      <c r="R105" s="223"/>
      <c r="S105" s="224"/>
      <c r="T105" s="224"/>
      <c r="U105" s="74">
        <f t="shared" si="17"/>
        <v>0</v>
      </c>
      <c r="V105" s="216"/>
      <c r="W105" s="216"/>
      <c r="X105" s="216"/>
      <c r="Y105" s="130"/>
      <c r="Z105" s="225"/>
      <c r="AA105" s="222"/>
      <c r="AB105" s="76"/>
    </row>
    <row r="106" spans="1:28" s="152" customFormat="1" ht="12.75">
      <c r="A106" s="215"/>
      <c r="B106" s="71">
        <f t="shared" si="9"/>
      </c>
      <c r="C106" s="72">
        <f t="shared" si="10"/>
      </c>
      <c r="D106" s="77">
        <f t="shared" si="11"/>
      </c>
      <c r="E106" s="73">
        <f t="shared" si="12"/>
      </c>
      <c r="F106" s="74">
        <f t="shared" si="13"/>
      </c>
      <c r="G106" s="74">
        <f t="shared" si="14"/>
      </c>
      <c r="H106" s="74">
        <f t="shared" si="15"/>
      </c>
      <c r="I106" s="74">
        <f t="shared" si="16"/>
        <v>0</v>
      </c>
      <c r="J106" s="220"/>
      <c r="K106" s="221"/>
      <c r="L106" s="215"/>
      <c r="M106" s="222"/>
      <c r="N106" s="221"/>
      <c r="O106" s="130"/>
      <c r="P106" s="216"/>
      <c r="Q106" s="216"/>
      <c r="R106" s="223"/>
      <c r="S106" s="224"/>
      <c r="T106" s="224"/>
      <c r="U106" s="74">
        <f t="shared" si="17"/>
        <v>0</v>
      </c>
      <c r="V106" s="216"/>
      <c r="W106" s="216"/>
      <c r="X106" s="216"/>
      <c r="Y106" s="130"/>
      <c r="Z106" s="225"/>
      <c r="AA106" s="222"/>
      <c r="AB106" s="76"/>
    </row>
    <row r="107" spans="1:28" s="152" customFormat="1" ht="12.75">
      <c r="A107" s="215"/>
      <c r="B107" s="71">
        <f t="shared" si="9"/>
      </c>
      <c r="C107" s="72">
        <f t="shared" si="10"/>
      </c>
      <c r="D107" s="77">
        <f t="shared" si="11"/>
      </c>
      <c r="E107" s="73">
        <f t="shared" si="12"/>
      </c>
      <c r="F107" s="74">
        <f t="shared" si="13"/>
      </c>
      <c r="G107" s="74">
        <f t="shared" si="14"/>
      </c>
      <c r="H107" s="74">
        <f t="shared" si="15"/>
      </c>
      <c r="I107" s="74">
        <f t="shared" si="16"/>
        <v>0</v>
      </c>
      <c r="J107" s="220"/>
      <c r="K107" s="221"/>
      <c r="L107" s="215"/>
      <c r="M107" s="222"/>
      <c r="N107" s="221"/>
      <c r="O107" s="130"/>
      <c r="P107" s="216"/>
      <c r="Q107" s="216"/>
      <c r="R107" s="223"/>
      <c r="S107" s="224"/>
      <c r="T107" s="224"/>
      <c r="U107" s="74">
        <f t="shared" si="17"/>
        <v>0</v>
      </c>
      <c r="V107" s="216"/>
      <c r="W107" s="216"/>
      <c r="X107" s="216"/>
      <c r="Y107" s="130"/>
      <c r="Z107" s="225"/>
      <c r="AA107" s="222"/>
      <c r="AB107" s="76"/>
    </row>
    <row r="108" spans="1:28" ht="12.75" hidden="1">
      <c r="A108" s="170"/>
      <c r="B108" s="170">
        <f>IF(ISERROR(VLOOKUP(A108,ChallanDatabase,12)),"",VLOOKUP(A108,ChallanDatabase,12))</f>
      </c>
      <c r="C108" s="171">
        <f>IF(ISERROR(VLOOKUP(A108,ChallanDatabase,14)),"",VLOOKUP(A108,ChallanDatabase,14))</f>
      </c>
      <c r="D108" s="172">
        <f>IF(ISERROR(VLOOKUP(A108,ChallanDatabase,16)),"",VLOOKUP(A108,ChallanDatabase,16))</f>
      </c>
      <c r="E108" s="173">
        <f>IF(ISERROR(VLOOKUP(A108,ChallanDatabase,2)),"",VLOOKUP(A108,ChallanDatabase,2))</f>
      </c>
      <c r="F108" s="174">
        <f>IF(ISERROR(VLOOKUP(A108,ChallanDatabase,8)),"",VLOOKUP(A108,ChallanDatabase,3)+VLOOKUP(A108,ChallanDatabase,4)+VLOOKUP(A108,ChallanDatabase,5))</f>
      </c>
      <c r="G108" s="174">
        <f>IF(ISERROR(VLOOKUP(A108,ChallanDatabase,18)),"",IF(VLOOKUP(A108,ChallanDatabase,18)=0,"",VLOOKUP(A108,ChallanDatabase,18)))</f>
      </c>
      <c r="H108" s="174">
        <f>IF(ISERROR(VLOOKUP(A108,ChallanDatabase,19)),"",IF(VLOOKUP(A108,ChallanDatabase,19)=0,"",VLOOKUP(A108,ChallanDatabase,19)))</f>
      </c>
      <c r="I108" s="174">
        <f>SUM(F108:H108)</f>
        <v>0</v>
      </c>
      <c r="J108" s="187"/>
      <c r="K108" s="188"/>
      <c r="L108" s="170"/>
      <c r="M108" s="187"/>
      <c r="N108" s="188"/>
      <c r="O108" s="189"/>
      <c r="P108" s="190"/>
      <c r="Q108" s="190"/>
      <c r="R108" s="191"/>
      <c r="S108" s="192"/>
      <c r="T108" s="192"/>
      <c r="U108" s="190">
        <f>SUM(R108:T108)</f>
        <v>0</v>
      </c>
      <c r="V108" s="174"/>
      <c r="W108" s="190"/>
      <c r="X108" s="174"/>
      <c r="Y108" s="189"/>
      <c r="Z108" s="193"/>
      <c r="AA108" s="187"/>
      <c r="AB108" s="187"/>
    </row>
    <row r="109" spans="1:28" ht="12.75">
      <c r="A109" s="169" t="s">
        <v>102</v>
      </c>
      <c r="B109" s="77"/>
      <c r="C109" s="78"/>
      <c r="D109" s="70"/>
      <c r="E109" s="77"/>
      <c r="F109" s="79">
        <f>SUM(F11:F108)</f>
        <v>0</v>
      </c>
      <c r="G109" s="79">
        <f>SUM(G11:G108)</f>
        <v>0</v>
      </c>
      <c r="H109" s="79">
        <f>SUM(H11:H108)</f>
        <v>0</v>
      </c>
      <c r="I109" s="79">
        <f>SUM(I11:I108)</f>
        <v>0</v>
      </c>
      <c r="J109" s="77"/>
      <c r="K109" s="80"/>
      <c r="L109" s="77"/>
      <c r="M109" s="77"/>
      <c r="N109" s="77"/>
      <c r="O109" s="77"/>
      <c r="P109" s="79">
        <f>SUM(P11:P108)</f>
        <v>0</v>
      </c>
      <c r="Q109" s="79"/>
      <c r="R109" s="79">
        <f aca="true" t="shared" si="18" ref="R109:X109">SUM(R11:R108)</f>
        <v>0</v>
      </c>
      <c r="S109" s="79">
        <f t="shared" si="18"/>
        <v>0</v>
      </c>
      <c r="T109" s="79">
        <f t="shared" si="18"/>
        <v>0</v>
      </c>
      <c r="U109" s="79">
        <f t="shared" si="18"/>
        <v>0</v>
      </c>
      <c r="V109" s="79">
        <f t="shared" si="18"/>
        <v>0</v>
      </c>
      <c r="W109" s="79">
        <f t="shared" si="18"/>
        <v>0</v>
      </c>
      <c r="X109" s="79">
        <f t="shared" si="18"/>
        <v>0</v>
      </c>
      <c r="Y109" s="77"/>
      <c r="Z109" s="127"/>
      <c r="AA109" s="77"/>
      <c r="AB109" s="70"/>
    </row>
    <row r="110" spans="1:22" ht="12.75">
      <c r="A110" s="8"/>
      <c r="B110" s="8"/>
      <c r="C110" s="8"/>
      <c r="D110" s="8"/>
      <c r="E110" s="8"/>
      <c r="F110" s="8"/>
      <c r="G110" s="8"/>
      <c r="H110" s="8"/>
      <c r="I110" s="8"/>
      <c r="J110" s="8"/>
      <c r="K110" s="8"/>
      <c r="L110" s="8"/>
      <c r="M110" s="8"/>
      <c r="N110" s="8"/>
      <c r="Q110" s="18"/>
      <c r="T110" s="18"/>
      <c r="V110" s="18"/>
    </row>
    <row r="111" spans="1:14" ht="12.75" hidden="1">
      <c r="A111" s="317" t="s">
        <v>79</v>
      </c>
      <c r="B111" s="317"/>
      <c r="C111" s="317"/>
      <c r="D111" s="317"/>
      <c r="E111" s="317"/>
      <c r="F111" s="317"/>
      <c r="G111" s="317"/>
      <c r="H111" s="317"/>
      <c r="I111" s="317"/>
      <c r="J111" s="317"/>
      <c r="K111" s="317"/>
      <c r="L111" s="317"/>
      <c r="M111" s="317"/>
      <c r="N111" s="317"/>
    </row>
    <row r="112" spans="1:256" ht="12.75" hidden="1">
      <c r="A112" s="8"/>
      <c r="B112" s="8"/>
      <c r="C112" s="8"/>
      <c r="D112" s="8"/>
      <c r="E112" s="8"/>
      <c r="F112" s="8"/>
      <c r="G112" s="8"/>
      <c r="H112" s="8"/>
      <c r="I112" s="8"/>
      <c r="J112" s="8"/>
      <c r="K112" s="8"/>
      <c r="L112" s="8"/>
      <c r="M112" s="8"/>
      <c r="N112" s="8"/>
      <c r="IV112" s="12">
        <f>COUNT(J16:J108)</f>
        <v>0</v>
      </c>
    </row>
    <row r="113" ht="12.75" hidden="1">
      <c r="IV113" t="str">
        <f>IF(IV112=0,"Null",IV112)</f>
        <v>Null</v>
      </c>
    </row>
    <row r="114" spans="1:10" ht="12.75" hidden="1">
      <c r="A114" s="96" t="s">
        <v>453</v>
      </c>
      <c r="B114" s="93"/>
      <c r="C114" s="94"/>
      <c r="D114" s="93"/>
      <c r="E114" s="93"/>
      <c r="F114" s="93"/>
      <c r="G114" s="93"/>
      <c r="I114" s="91"/>
      <c r="J114" s="91"/>
    </row>
    <row r="115" ht="12.75" hidden="1"/>
    <row r="116" ht="12.75" hidden="1"/>
    <row r="117" spans="1:13" ht="12.75" hidden="1">
      <c r="A117" t="s">
        <v>82</v>
      </c>
      <c r="E117" s="46"/>
      <c r="F117" s="46"/>
      <c r="G117" s="46"/>
      <c r="H117" s="46"/>
      <c r="I117" s="46"/>
      <c r="J117" s="46"/>
      <c r="K117" s="46"/>
      <c r="L117" s="46"/>
      <c r="M117" s="92"/>
    </row>
    <row r="118" spans="1:13" ht="12.75" hidden="1">
      <c r="A118" t="s">
        <v>84</v>
      </c>
      <c r="E118" s="46"/>
      <c r="F118" s="46"/>
      <c r="G118" s="46"/>
      <c r="H118" s="46"/>
      <c r="I118" s="46"/>
      <c r="J118" s="46"/>
      <c r="K118" s="46"/>
      <c r="L118" s="46"/>
      <c r="M118" s="46"/>
    </row>
    <row r="120" ht="12.75">
      <c r="A120" t="s">
        <v>86</v>
      </c>
    </row>
    <row r="121" ht="12.75">
      <c r="A121" t="s">
        <v>103</v>
      </c>
    </row>
    <row r="122" ht="12.75">
      <c r="A122" t="s">
        <v>104</v>
      </c>
    </row>
    <row r="123" spans="1:7" ht="12.75">
      <c r="A123" s="93" t="s">
        <v>404</v>
      </c>
      <c r="B123" s="93"/>
      <c r="C123" s="93"/>
      <c r="D123" s="93"/>
      <c r="E123" s="93"/>
      <c r="F123" s="91"/>
      <c r="G123" s="91"/>
    </row>
    <row r="837" ht="12.75">
      <c r="IV837" s="13" t="s">
        <v>101</v>
      </c>
    </row>
    <row r="838" ht="12.75">
      <c r="IV838" s="13" t="s">
        <v>105</v>
      </c>
    </row>
    <row r="841" ht="12.75">
      <c r="IV841" s="9">
        <v>193</v>
      </c>
    </row>
    <row r="842" ht="12.75">
      <c r="IV842" s="9" t="s">
        <v>106</v>
      </c>
    </row>
    <row r="843" ht="12.75">
      <c r="IV843" s="9" t="s">
        <v>107</v>
      </c>
    </row>
    <row r="844" ht="12.75">
      <c r="IV844" s="9" t="s">
        <v>108</v>
      </c>
    </row>
    <row r="845" ht="12.75">
      <c r="IV845" s="9" t="s">
        <v>109</v>
      </c>
    </row>
    <row r="846" ht="12.75">
      <c r="IV846" s="9" t="s">
        <v>110</v>
      </c>
    </row>
    <row r="847" ht="12.75">
      <c r="IV847" s="9" t="s">
        <v>111</v>
      </c>
    </row>
    <row r="848" ht="12.75">
      <c r="IV848" s="9" t="s">
        <v>112</v>
      </c>
    </row>
    <row r="849" ht="12.75">
      <c r="IV849" s="9" t="s">
        <v>113</v>
      </c>
    </row>
    <row r="850" ht="12.75">
      <c r="IV850" s="9" t="s">
        <v>93</v>
      </c>
    </row>
    <row r="851" ht="12.75">
      <c r="IV851" s="9" t="s">
        <v>114</v>
      </c>
    </row>
    <row r="852" ht="12.75">
      <c r="IV852" s="9" t="s">
        <v>115</v>
      </c>
    </row>
    <row r="853" ht="12.75">
      <c r="IV853" s="9" t="s">
        <v>116</v>
      </c>
    </row>
    <row r="854" ht="12.75">
      <c r="IV854" s="9" t="s">
        <v>117</v>
      </c>
    </row>
    <row r="855" ht="12.75">
      <c r="IV855" s="9" t="s">
        <v>118</v>
      </c>
    </row>
  </sheetData>
  <sheetProtection/>
  <mergeCells count="3">
    <mergeCell ref="A1:N1"/>
    <mergeCell ref="A2:N2"/>
    <mergeCell ref="A111:N111"/>
  </mergeCells>
  <dataValidations count="32">
    <dataValidation type="whole" allowBlank="1" showInputMessage="1" showErrorMessage="1" prompt="Enter only numeric characters" error="Enter only numeric characters" sqref="J4 J10:J108">
      <formula1>1</formula1>
      <formula2>9999999999999990000</formula2>
    </dataValidation>
    <dataValidation type="date" operator="lessThanOrEqual" allowBlank="1" showInputMessage="1" showErrorMessage="1" error="Cannot be a future date&#10;" sqref="C4 C10:C109">
      <formula1>TODAY()</formula1>
    </dataValidation>
    <dataValidation type="decimal" allowBlank="1" showInputMessage="1" showErrorMessage="1" prompt="Length = 15, enter numeric value" error="Length = 15, enter numeric value" sqref="R4 R10 R108">
      <formula1>1</formula1>
      <formula2>999999999999999</formula2>
    </dataValidation>
    <dataValidation type="list" allowBlank="1" showInputMessage="1" showErrorMessage="1" promptTitle="Select" prompt="Select 01 - Company, 02 - Other than Company&#10;" error="Wrong Selection" sqref="K4 K10">
      <formula1>"01,02"</formula1>
    </dataValidation>
    <dataValidation allowBlank="1" showInputMessage="1" showErrorMessage="1" prompt="Select Section Code" error="Wrong Selection" sqref="E4 E10 E108:E109"/>
    <dataValidation type="list" allowBlank="1" showInputMessage="1" showErrorMessage="1" prompt="Select one from dropdown" error="Select one from dropdown" sqref="AB10 Q10 Q108">
      <formula1>"Y,N"</formula1>
    </dataValidation>
    <dataValidation type="list" allowBlank="1" showInputMessage="1" showErrorMessage="1" prompt="Select one from dropdown" error="Select one from dropdown" sqref="A4 A10:A108">
      <formula1>ChallanSrnoList</formula1>
    </dataValidation>
    <dataValidation type="list" allowBlank="1" showInputMessage="1" showErrorMessage="1" prompt="Select one from dropdown" error="Select one from dropdown" sqref="AA4 AA10:AA108">
      <formula1>"A,B,G"</formula1>
    </dataValidation>
    <dataValidation type="decimal" allowBlank="1" showInputMessage="1" showErrorMessage="1" prompt="Maximum Length = 15, enter only numeric value" error="Maximum Length = 15, enter only numeric value" sqref="P4 P10 P108">
      <formula1>0</formula1>
      <formula2>999999999999999</formula2>
    </dataValidation>
    <dataValidation type="decimal" allowBlank="1" showInputMessage="1" showErrorMessage="1" prompt="Length = 15, enter numeric value" error="Length = 15, enter numeric value" sqref="W4 S108:U108 W108 W10 S10:U10 S4:T4">
      <formula1>0</formula1>
      <formula2>999999999999999</formula2>
    </dataValidation>
    <dataValidation type="decimal" allowBlank="1" showInputMessage="1" showErrorMessage="1" prompt="Length = 7, enter numeric value" error="Length = 7, enter numeric value" sqref="Z4 Z10 Z108">
      <formula1>0</formula1>
      <formula2>9999999</formula2>
    </dataValidation>
    <dataValidation type="date" allowBlank="1" showInputMessage="1" showErrorMessage="1" prompt="Enter date in dd-mmm-yyyy format, eg. 09-Sep-2004" error="Cannot be a future date.  Enter date in dd-mmm-yyyy format, eg. 09-Sep-2004&#10;" sqref="Y4 Y10 Y108">
      <formula1>29221</formula1>
      <formula2>TODAY()</formula2>
    </dataValidation>
    <dataValidation type="date" allowBlank="1" showInputMessage="1" showErrorMessage="1" prompt="Cannot be a future date.  Enter date in dd-mmm-yyyy format, eg. 09-Sep-2004&#10;" error="Cannot be a future date.  Enter date in dd-mmm-yyyy format, eg. 09-Sep-2004&#10;" sqref="O4 O10 O108">
      <formula1>29221</formula1>
      <formula2>TODAY()</formula2>
    </dataValidation>
    <dataValidation type="textLength" allowBlank="1" showInputMessage="1" showErrorMessage="1" prompt="Maximum Length = 75" error="Maximum Length = 75" sqref="N4 N10:N108">
      <formula1>0</formula1>
      <formula2>75</formula2>
    </dataValidation>
    <dataValidation type="textLength" operator="equal" allowBlank="1" showInputMessage="1" showErrorMessage="1" prompt="Length = 10" error="Length = 10" sqref="L4 L10 L108">
      <formula1>10</formula1>
    </dataValidation>
    <dataValidation type="textLength" operator="equal" allowBlank="1" showInputMessage="1" showErrorMessage="1" prompt="Length = 10" error="Length must be 10 characters" sqref="M4 M108 M10">
      <formula1>10</formula1>
    </dataValidation>
    <dataValidation type="decimal" allowBlank="1" showInputMessage="1" showErrorMessage="1" prompt="Length = 14, enter numeric value" error="Length = 14, enter numeric value" sqref="V4 X4 X108 V10 X10 V108">
      <formula1>0</formula1>
      <formula2>99999999999.99</formula2>
    </dataValidation>
    <dataValidation type="list" allowBlank="1" showInputMessage="1" showErrorMessage="1" promptTitle="Select" prompt="Select 01 - Company, 02 - Other than Company&#10;" error="Wrong Selection" sqref="K11:K108">
      <formula1>"1,2"</formula1>
    </dataValidation>
    <dataValidation type="textLength" operator="equal" allowBlank="1" showInputMessage="1" showErrorMessage="1" prompt="Length = 10&#10;Correct PAN should be mentioned. If PAN not available then mention - PANNOTAVBL. For incorrect PAN mention - PANINVALID. For PAN  applied cases mention - PANAPPLIED." error="Length must be 10 characters" sqref="M11:M107">
      <formula1>10</formula1>
    </dataValidation>
    <dataValidation allowBlank="1" showInputMessage="1" showErrorMessage="1" prompt="Select one from dropdown" error="Select one from dropdown" sqref="Q4"/>
    <dataValidation type="list" allowBlank="1" showInputMessage="1" showErrorMessage="1" prompt="Select one from dropdown" error="Select one from dropdown" sqref="Q11:Q107">
      <formula1>"Yes,No"</formula1>
    </dataValidation>
    <dataValidation type="date" allowBlank="1" showInputMessage="1" showErrorMessage="1" prompt="Cannot be a future date.  Enter date in dd-mmm-yyyy format, eg 31-Jul-2005" error="Cannot be a future date.  Enter date in dd-mmm-yyyy format, eg, 09-Sep-2004&#10;" sqref="O11:O107 Y11:Y107">
      <formula1>29221</formula1>
      <formula2>TODAY()</formula2>
    </dataValidation>
    <dataValidation type="list" allowBlank="1" showInputMessage="1" showErrorMessage="1" sqref="AB4 AB11:AB108">
      <formula1>"Add"</formula1>
    </dataValidation>
    <dataValidation allowBlank="1" showInputMessage="1" showErrorMessage="1" error="Wrong Selection" sqref="E11:E107"/>
    <dataValidation type="decimal" allowBlank="1" showInputMessage="1" showErrorMessage="1" prompt="enter only numeric value" error="Maximum Length = 15, enter only numeric value" sqref="P11:P107">
      <formula1>0</formula1>
      <formula2>999999999999999</formula2>
    </dataValidation>
    <dataValidation type="decimal" allowBlank="1" showInputMessage="1" showErrorMessage="1" prompt="enter numeric value" error="Length = 15, enter numeric value" sqref="R11:S107 W11:W107">
      <formula1>0</formula1>
      <formula2>999999999999.99</formula2>
    </dataValidation>
    <dataValidation type="decimal" allowBlank="1" showInputMessage="1" showErrorMessage="1" prompt=" enter numeric value" error="Length = 15, enter numeric value" sqref="T11:T107">
      <formula1>0</formula1>
      <formula2>999999999999.99</formula2>
    </dataValidation>
    <dataValidation type="textLength" allowBlank="1" showInputMessage="1" showErrorMessage="1" error="Length = 15, enter numeric value" sqref="U11:U107">
      <formula1>10</formula1>
      <formula2>50</formula2>
    </dataValidation>
    <dataValidation type="decimal" allowBlank="1" showInputMessage="1" showErrorMessage="1" error="Length = 14, enter numeric value" sqref="X11:X107 V11:V107">
      <formula1>0</formula1>
      <formula2>99999999999.99</formula2>
    </dataValidation>
    <dataValidation type="decimal" allowBlank="1" showInputMessage="1" showErrorMessage="1" prompt="enter numeric value" error="Length = 7, enter numeric value" sqref="Z11:Z107">
      <formula1>0</formula1>
      <formula2>9999999</formula2>
    </dataValidation>
    <dataValidation type="textLength" operator="equal" allowBlank="1" showInputMessage="1" showErrorMessage="1" error="Length = 10" sqref="L11:L107">
      <formula1>10</formula1>
    </dataValidation>
    <dataValidation type="textLength" allowBlank="1" showInputMessage="1" showErrorMessage="1" prompt="Length = 15, enter numeric value" error="Length = 15, enter numeric value" sqref="U4">
      <formula1>10</formula1>
      <formula2>500</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6"/>
  <dimension ref="A1:IV24"/>
  <sheetViews>
    <sheetView workbookViewId="0" topLeftCell="AF4">
      <selection activeCell="AO13" sqref="AO13"/>
    </sheetView>
  </sheetViews>
  <sheetFormatPr defaultColWidth="9.140625" defaultRowHeight="12.75"/>
  <cols>
    <col min="5" max="5" width="10.140625" style="0" bestFit="1" customWidth="1"/>
    <col min="6" max="6" width="10.57421875" style="0" bestFit="1" customWidth="1"/>
    <col min="7" max="7" width="10.140625" style="0" bestFit="1" customWidth="1"/>
    <col min="8" max="9" width="16.140625" style="0" bestFit="1" customWidth="1"/>
    <col min="10" max="10" width="15.28125" style="0" customWidth="1"/>
    <col min="12" max="12" width="13.140625" style="0" bestFit="1" customWidth="1"/>
    <col min="13" max="13" width="13.00390625" style="0" bestFit="1" customWidth="1"/>
    <col min="14" max="14" width="9.57421875" style="0" bestFit="1" customWidth="1"/>
    <col min="15" max="15" width="12.7109375" style="0" bestFit="1" customWidth="1"/>
    <col min="18" max="18" width="12.00390625" style="0" customWidth="1"/>
    <col min="19" max="19" width="10.140625" style="0" bestFit="1" customWidth="1"/>
    <col min="20" max="20" width="14.00390625" style="0" customWidth="1"/>
    <col min="21" max="21" width="21.57421875" style="0" customWidth="1"/>
    <col min="22" max="22" width="10.28125" style="0" customWidth="1"/>
    <col min="23" max="23" width="11.28125" style="0" customWidth="1"/>
    <col min="24" max="24" width="25.28125" style="0" bestFit="1" customWidth="1"/>
    <col min="25" max="25" width="9.57421875" style="0" bestFit="1" customWidth="1"/>
    <col min="27" max="27" width="10.8515625" style="0"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1:256" ht="12.7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c r="BB1">
        <v>54</v>
      </c>
      <c r="BC1">
        <v>55</v>
      </c>
      <c r="BD1">
        <v>56</v>
      </c>
      <c r="BE1">
        <v>57</v>
      </c>
      <c r="BF1">
        <v>58</v>
      </c>
      <c r="BG1">
        <v>59</v>
      </c>
      <c r="BH1">
        <v>60</v>
      </c>
      <c r="BI1">
        <v>61</v>
      </c>
      <c r="BJ1">
        <v>62</v>
      </c>
      <c r="BK1">
        <v>63</v>
      </c>
      <c r="BL1">
        <v>64</v>
      </c>
      <c r="BM1">
        <v>65</v>
      </c>
      <c r="BN1">
        <v>66</v>
      </c>
      <c r="BO1">
        <v>67</v>
      </c>
      <c r="BP1">
        <v>68</v>
      </c>
      <c r="BQ1">
        <v>69</v>
      </c>
      <c r="BR1">
        <v>70</v>
      </c>
      <c r="BS1">
        <v>71</v>
      </c>
      <c r="BT1">
        <v>72</v>
      </c>
      <c r="BU1">
        <v>73</v>
      </c>
      <c r="BV1">
        <v>74</v>
      </c>
      <c r="BW1">
        <v>75</v>
      </c>
      <c r="BX1">
        <v>76</v>
      </c>
      <c r="BY1">
        <v>77</v>
      </c>
      <c r="BZ1">
        <v>78</v>
      </c>
      <c r="CA1">
        <v>79</v>
      </c>
      <c r="CB1">
        <v>80</v>
      </c>
      <c r="CC1">
        <v>81</v>
      </c>
      <c r="CD1">
        <v>82</v>
      </c>
      <c r="CE1">
        <v>83</v>
      </c>
      <c r="CF1">
        <v>84</v>
      </c>
      <c r="CG1">
        <v>85</v>
      </c>
      <c r="CH1">
        <v>86</v>
      </c>
      <c r="CI1">
        <v>87</v>
      </c>
      <c r="CJ1">
        <v>88</v>
      </c>
      <c r="CK1">
        <v>89</v>
      </c>
      <c r="CL1">
        <v>90</v>
      </c>
      <c r="CM1">
        <v>91</v>
      </c>
      <c r="CN1">
        <v>92</v>
      </c>
      <c r="CO1">
        <v>93</v>
      </c>
      <c r="CP1">
        <v>94</v>
      </c>
      <c r="CQ1">
        <v>95</v>
      </c>
      <c r="CR1">
        <v>96</v>
      </c>
      <c r="CS1">
        <v>97</v>
      </c>
      <c r="CT1">
        <v>98</v>
      </c>
      <c r="CU1">
        <v>99</v>
      </c>
      <c r="CV1">
        <v>100</v>
      </c>
      <c r="CW1">
        <v>101</v>
      </c>
      <c r="CX1">
        <v>102</v>
      </c>
      <c r="CY1">
        <v>103</v>
      </c>
      <c r="CZ1">
        <v>104</v>
      </c>
      <c r="DA1">
        <v>105</v>
      </c>
      <c r="DB1">
        <v>106</v>
      </c>
      <c r="DC1">
        <v>107</v>
      </c>
      <c r="DD1">
        <v>108</v>
      </c>
      <c r="DE1">
        <v>109</v>
      </c>
      <c r="DF1">
        <v>110</v>
      </c>
      <c r="DG1">
        <v>111</v>
      </c>
      <c r="DH1">
        <v>112</v>
      </c>
      <c r="DI1">
        <v>113</v>
      </c>
      <c r="DJ1">
        <v>114</v>
      </c>
      <c r="DK1">
        <v>115</v>
      </c>
      <c r="DL1">
        <v>116</v>
      </c>
      <c r="DM1">
        <v>117</v>
      </c>
      <c r="DN1">
        <v>118</v>
      </c>
      <c r="DO1">
        <v>119</v>
      </c>
      <c r="DP1">
        <v>120</v>
      </c>
      <c r="DQ1">
        <v>121</v>
      </c>
      <c r="DR1">
        <v>122</v>
      </c>
      <c r="DS1">
        <v>123</v>
      </c>
      <c r="DT1">
        <v>124</v>
      </c>
      <c r="DU1">
        <v>125</v>
      </c>
      <c r="DV1">
        <v>126</v>
      </c>
      <c r="DW1">
        <v>127</v>
      </c>
      <c r="DX1">
        <v>128</v>
      </c>
      <c r="DY1">
        <v>129</v>
      </c>
      <c r="DZ1">
        <v>130</v>
      </c>
      <c r="EA1">
        <v>131</v>
      </c>
      <c r="EB1">
        <v>132</v>
      </c>
      <c r="EC1">
        <v>133</v>
      </c>
      <c r="ED1">
        <v>134</v>
      </c>
      <c r="EE1">
        <v>135</v>
      </c>
      <c r="EF1">
        <v>136</v>
      </c>
      <c r="EG1">
        <v>137</v>
      </c>
      <c r="EH1">
        <v>138</v>
      </c>
      <c r="EI1">
        <v>139</v>
      </c>
      <c r="EJ1">
        <v>140</v>
      </c>
      <c r="EK1">
        <v>141</v>
      </c>
      <c r="EL1">
        <v>142</v>
      </c>
      <c r="EM1">
        <v>143</v>
      </c>
      <c r="EN1">
        <v>144</v>
      </c>
      <c r="EO1">
        <v>145</v>
      </c>
      <c r="EP1">
        <v>146</v>
      </c>
      <c r="EQ1">
        <v>147</v>
      </c>
      <c r="ER1">
        <v>148</v>
      </c>
      <c r="ES1">
        <v>149</v>
      </c>
      <c r="ET1">
        <v>150</v>
      </c>
      <c r="EU1">
        <v>151</v>
      </c>
      <c r="EV1">
        <v>152</v>
      </c>
      <c r="EW1">
        <v>153</v>
      </c>
      <c r="EX1">
        <v>154</v>
      </c>
      <c r="EY1">
        <v>155</v>
      </c>
      <c r="EZ1">
        <v>156</v>
      </c>
      <c r="FA1">
        <v>157</v>
      </c>
      <c r="FB1">
        <v>158</v>
      </c>
      <c r="FC1">
        <v>159</v>
      </c>
      <c r="FD1">
        <v>160</v>
      </c>
      <c r="FE1">
        <v>161</v>
      </c>
      <c r="FF1">
        <v>162</v>
      </c>
      <c r="FG1">
        <v>163</v>
      </c>
      <c r="FH1">
        <v>164</v>
      </c>
      <c r="FI1">
        <v>165</v>
      </c>
      <c r="FJ1">
        <v>166</v>
      </c>
      <c r="FK1">
        <v>167</v>
      </c>
      <c r="FL1">
        <v>168</v>
      </c>
      <c r="FM1">
        <v>169</v>
      </c>
      <c r="FN1">
        <v>170</v>
      </c>
      <c r="FO1">
        <v>171</v>
      </c>
      <c r="FP1">
        <v>172</v>
      </c>
      <c r="FQ1">
        <v>173</v>
      </c>
      <c r="FR1">
        <v>174</v>
      </c>
      <c r="FS1">
        <v>175</v>
      </c>
      <c r="FT1">
        <v>176</v>
      </c>
      <c r="FU1">
        <v>177</v>
      </c>
      <c r="FV1">
        <v>178</v>
      </c>
      <c r="FW1">
        <v>179</v>
      </c>
      <c r="FX1">
        <v>180</v>
      </c>
      <c r="FY1">
        <v>181</v>
      </c>
      <c r="FZ1">
        <v>182</v>
      </c>
      <c r="GA1">
        <v>183</v>
      </c>
      <c r="GB1">
        <v>184</v>
      </c>
      <c r="GC1">
        <v>185</v>
      </c>
      <c r="GD1">
        <v>186</v>
      </c>
      <c r="GE1">
        <v>187</v>
      </c>
      <c r="GF1">
        <v>188</v>
      </c>
      <c r="GG1">
        <v>189</v>
      </c>
      <c r="GH1">
        <v>190</v>
      </c>
      <c r="GI1">
        <v>191</v>
      </c>
      <c r="GJ1">
        <v>192</v>
      </c>
      <c r="GK1">
        <v>193</v>
      </c>
      <c r="GL1">
        <v>194</v>
      </c>
      <c r="GM1">
        <v>195</v>
      </c>
      <c r="GN1">
        <v>196</v>
      </c>
      <c r="GO1">
        <v>197</v>
      </c>
      <c r="GP1">
        <v>198</v>
      </c>
      <c r="GQ1">
        <v>199</v>
      </c>
      <c r="GR1">
        <v>200</v>
      </c>
      <c r="GS1">
        <v>201</v>
      </c>
      <c r="GT1">
        <v>202</v>
      </c>
      <c r="GU1">
        <v>203</v>
      </c>
      <c r="GV1">
        <v>204</v>
      </c>
      <c r="GW1">
        <v>205</v>
      </c>
      <c r="GX1">
        <v>206</v>
      </c>
      <c r="GY1">
        <v>207</v>
      </c>
      <c r="GZ1">
        <v>208</v>
      </c>
      <c r="HA1">
        <v>209</v>
      </c>
      <c r="HB1">
        <v>210</v>
      </c>
      <c r="HC1">
        <v>211</v>
      </c>
      <c r="HD1">
        <v>212</v>
      </c>
      <c r="HE1">
        <v>213</v>
      </c>
      <c r="HF1">
        <v>214</v>
      </c>
      <c r="HG1">
        <v>215</v>
      </c>
      <c r="HH1">
        <v>216</v>
      </c>
      <c r="HI1">
        <v>217</v>
      </c>
      <c r="HJ1">
        <v>218</v>
      </c>
      <c r="HK1">
        <v>219</v>
      </c>
      <c r="HL1">
        <v>220</v>
      </c>
      <c r="HM1">
        <v>221</v>
      </c>
      <c r="HN1">
        <v>222</v>
      </c>
      <c r="HO1">
        <v>223</v>
      </c>
      <c r="HP1">
        <v>224</v>
      </c>
      <c r="HQ1">
        <v>225</v>
      </c>
      <c r="HR1">
        <v>226</v>
      </c>
      <c r="HS1">
        <v>227</v>
      </c>
      <c r="HT1">
        <v>228</v>
      </c>
      <c r="HU1">
        <v>229</v>
      </c>
      <c r="HV1">
        <v>230</v>
      </c>
      <c r="HW1">
        <v>231</v>
      </c>
      <c r="HX1">
        <v>232</v>
      </c>
      <c r="HY1">
        <v>233</v>
      </c>
      <c r="HZ1">
        <v>234</v>
      </c>
      <c r="IA1">
        <v>235</v>
      </c>
      <c r="IB1">
        <v>236</v>
      </c>
      <c r="IC1">
        <v>237</v>
      </c>
      <c r="ID1">
        <v>238</v>
      </c>
      <c r="IE1">
        <v>239</v>
      </c>
      <c r="IF1">
        <v>240</v>
      </c>
      <c r="IG1">
        <v>241</v>
      </c>
      <c r="IH1">
        <v>242</v>
      </c>
      <c r="II1">
        <v>243</v>
      </c>
      <c r="IJ1">
        <v>244</v>
      </c>
      <c r="IK1">
        <v>245</v>
      </c>
      <c r="IL1">
        <v>246</v>
      </c>
      <c r="IM1">
        <v>247</v>
      </c>
      <c r="IN1">
        <v>248</v>
      </c>
      <c r="IO1">
        <v>249</v>
      </c>
      <c r="IP1">
        <v>250</v>
      </c>
      <c r="IQ1">
        <v>251</v>
      </c>
      <c r="IR1">
        <v>252</v>
      </c>
      <c r="IS1">
        <v>253</v>
      </c>
      <c r="IT1">
        <v>254</v>
      </c>
      <c r="IU1">
        <v>255</v>
      </c>
      <c r="IV1">
        <v>256</v>
      </c>
    </row>
    <row r="2" spans="1:23" ht="12.75">
      <c r="A2" s="36" t="s">
        <v>341</v>
      </c>
      <c r="W2">
        <v>6000</v>
      </c>
    </row>
    <row r="3" spans="1:16" s="12" customFormat="1" ht="36">
      <c r="A3" s="49" t="s">
        <v>245</v>
      </c>
      <c r="B3" s="48" t="s">
        <v>246</v>
      </c>
      <c r="C3" s="48" t="s">
        <v>247</v>
      </c>
      <c r="D3" s="48" t="s">
        <v>248</v>
      </c>
      <c r="E3" s="48" t="s">
        <v>249</v>
      </c>
      <c r="F3" s="48" t="s">
        <v>250</v>
      </c>
      <c r="G3" s="48" t="s">
        <v>311</v>
      </c>
      <c r="H3" s="48" t="s">
        <v>312</v>
      </c>
      <c r="I3" s="48" t="s">
        <v>251</v>
      </c>
      <c r="J3" s="48" t="s">
        <v>252</v>
      </c>
      <c r="K3" s="48" t="s">
        <v>253</v>
      </c>
      <c r="L3" s="48" t="s">
        <v>254</v>
      </c>
      <c r="M3" s="48" t="s">
        <v>255</v>
      </c>
      <c r="N3" s="48" t="s">
        <v>256</v>
      </c>
      <c r="O3" s="48" t="s">
        <v>257</v>
      </c>
      <c r="P3" s="50" t="s">
        <v>258</v>
      </c>
    </row>
    <row r="4" spans="1:16" s="12" customFormat="1" ht="12.75">
      <c r="A4" s="49"/>
      <c r="B4" s="48"/>
      <c r="C4" s="48"/>
      <c r="D4" s="48"/>
      <c r="E4" s="48"/>
      <c r="F4" s="48"/>
      <c r="G4" s="48"/>
      <c r="H4" s="48"/>
      <c r="I4" s="48"/>
      <c r="J4" s="48"/>
      <c r="K4" s="48"/>
      <c r="L4" s="48"/>
      <c r="M4" s="48"/>
      <c r="N4" s="48"/>
      <c r="O4" s="48"/>
      <c r="P4" s="48"/>
    </row>
    <row r="5" spans="1:16" s="12" customFormat="1" ht="12.75">
      <c r="A5" s="49"/>
      <c r="B5" s="48"/>
      <c r="C5" s="48"/>
      <c r="D5" s="48"/>
      <c r="E5" s="48"/>
      <c r="F5" s="48"/>
      <c r="G5" s="48"/>
      <c r="H5" s="48"/>
      <c r="I5" s="48"/>
      <c r="J5" s="48"/>
      <c r="K5" s="48"/>
      <c r="L5" s="48"/>
      <c r="M5" s="48"/>
      <c r="N5" s="48"/>
      <c r="O5" s="48"/>
      <c r="P5" s="48"/>
    </row>
    <row r="6" spans="1:9" ht="12.75">
      <c r="A6">
        <v>1</v>
      </c>
      <c r="B6" t="s">
        <v>344</v>
      </c>
      <c r="C6" t="s">
        <v>367</v>
      </c>
      <c r="D6" t="str">
        <f>LEFT(Param!V2,1)</f>
        <v>C</v>
      </c>
      <c r="E6" s="61">
        <f ca="1">TODAY()</f>
        <v>38899</v>
      </c>
      <c r="F6">
        <v>1</v>
      </c>
      <c r="G6" t="s">
        <v>345</v>
      </c>
      <c r="H6">
        <f>UPPER(Form!M8)</f>
      </c>
      <c r="I6" s="11">
        <v>1</v>
      </c>
    </row>
    <row r="9" ht="12.75">
      <c r="A9" s="36" t="s">
        <v>342</v>
      </c>
    </row>
    <row r="10" spans="1:53" s="201" customFormat="1" ht="120">
      <c r="A10" s="51" t="s">
        <v>245</v>
      </c>
      <c r="B10" s="48" t="s">
        <v>246</v>
      </c>
      <c r="C10" s="48" t="s">
        <v>259</v>
      </c>
      <c r="D10" s="49" t="s">
        <v>313</v>
      </c>
      <c r="E10" s="52" t="s">
        <v>260</v>
      </c>
      <c r="F10" s="52" t="s">
        <v>261</v>
      </c>
      <c r="G10" s="52" t="s">
        <v>314</v>
      </c>
      <c r="H10" s="49" t="s">
        <v>262</v>
      </c>
      <c r="I10" s="49" t="s">
        <v>263</v>
      </c>
      <c r="J10" s="49" t="s">
        <v>264</v>
      </c>
      <c r="K10" s="49" t="s">
        <v>265</v>
      </c>
      <c r="L10" s="54" t="s">
        <v>315</v>
      </c>
      <c r="M10" s="48" t="s">
        <v>316</v>
      </c>
      <c r="N10" s="48" t="s">
        <v>266</v>
      </c>
      <c r="O10" s="48" t="s">
        <v>317</v>
      </c>
      <c r="P10" s="48" t="s">
        <v>267</v>
      </c>
      <c r="Q10" s="48" t="s">
        <v>268</v>
      </c>
      <c r="R10" s="48" t="s">
        <v>269</v>
      </c>
      <c r="S10" s="49" t="s">
        <v>318</v>
      </c>
      <c r="T10" s="55" t="s">
        <v>319</v>
      </c>
      <c r="U10" s="49" t="s">
        <v>320</v>
      </c>
      <c r="V10" s="49" t="s">
        <v>321</v>
      </c>
      <c r="W10" s="49" t="s">
        <v>322</v>
      </c>
      <c r="X10" s="49" t="s">
        <v>323</v>
      </c>
      <c r="Y10" s="49" t="s">
        <v>324</v>
      </c>
      <c r="Z10" s="49" t="s">
        <v>325</v>
      </c>
      <c r="AA10" s="49" t="s">
        <v>326</v>
      </c>
      <c r="AB10" s="55" t="s">
        <v>327</v>
      </c>
      <c r="AC10" s="55" t="s">
        <v>328</v>
      </c>
      <c r="AD10" s="55" t="s">
        <v>329</v>
      </c>
      <c r="AE10" s="49" t="s">
        <v>330</v>
      </c>
      <c r="AF10" s="52" t="s">
        <v>331</v>
      </c>
      <c r="AG10" s="49" t="s">
        <v>270</v>
      </c>
      <c r="AH10" s="49" t="s">
        <v>271</v>
      </c>
      <c r="AI10" s="49" t="s">
        <v>272</v>
      </c>
      <c r="AJ10" s="49" t="s">
        <v>273</v>
      </c>
      <c r="AK10" s="49" t="s">
        <v>274</v>
      </c>
      <c r="AL10" s="49" t="s">
        <v>275</v>
      </c>
      <c r="AM10" s="49" t="s">
        <v>276</v>
      </c>
      <c r="AN10" s="49" t="s">
        <v>199</v>
      </c>
      <c r="AO10" s="49" t="s">
        <v>202</v>
      </c>
      <c r="AP10" s="49" t="s">
        <v>277</v>
      </c>
      <c r="AQ10" s="98" t="s">
        <v>278</v>
      </c>
      <c r="AR10" s="49" t="s">
        <v>279</v>
      </c>
      <c r="AS10" s="49" t="s">
        <v>280</v>
      </c>
      <c r="AT10" s="49" t="s">
        <v>281</v>
      </c>
      <c r="AU10" s="49" t="s">
        <v>332</v>
      </c>
      <c r="AV10" s="56" t="s">
        <v>282</v>
      </c>
      <c r="AW10" s="57" t="s">
        <v>283</v>
      </c>
      <c r="AX10" s="57" t="s">
        <v>284</v>
      </c>
      <c r="AY10" s="146" t="s">
        <v>400</v>
      </c>
      <c r="AZ10" s="146" t="s">
        <v>401</v>
      </c>
      <c r="BA10" s="58" t="s">
        <v>252</v>
      </c>
    </row>
    <row r="11" spans="1:51" ht="12.75">
      <c r="A11">
        <v>2</v>
      </c>
      <c r="B11" t="s">
        <v>342</v>
      </c>
      <c r="C11">
        <v>1</v>
      </c>
      <c r="D11">
        <v>19</v>
      </c>
      <c r="E11" t="s">
        <v>465</v>
      </c>
      <c r="M11" t="s">
        <v>466</v>
      </c>
      <c r="O11" t="s">
        <v>467</v>
      </c>
      <c r="P11">
        <v>200607</v>
      </c>
      <c r="Q11">
        <v>200506</v>
      </c>
      <c r="R11" t="s">
        <v>468</v>
      </c>
      <c r="S11" t="s">
        <v>469</v>
      </c>
      <c r="T11" s="10" t="s">
        <v>470</v>
      </c>
      <c r="U11" t="s">
        <v>471</v>
      </c>
      <c r="V11" t="s">
        <v>472</v>
      </c>
      <c r="W11" t="s">
        <v>473</v>
      </c>
      <c r="X11" t="s">
        <v>474</v>
      </c>
      <c r="Y11" t="s">
        <v>475</v>
      </c>
      <c r="Z11">
        <v>19</v>
      </c>
      <c r="AA11">
        <v>400013</v>
      </c>
      <c r="AB11" t="s">
        <v>476</v>
      </c>
      <c r="AC11">
        <v>22</v>
      </c>
      <c r="AD11">
        <v>24994505</v>
      </c>
      <c r="AE11" t="s">
        <v>173</v>
      </c>
      <c r="AF11" t="s">
        <v>477</v>
      </c>
      <c r="AG11" t="s">
        <v>478</v>
      </c>
      <c r="AH11" t="s">
        <v>479</v>
      </c>
      <c r="AI11" t="s">
        <v>471</v>
      </c>
      <c r="AJ11" t="s">
        <v>472</v>
      </c>
      <c r="AK11" t="s">
        <v>473</v>
      </c>
      <c r="AL11" t="s">
        <v>474</v>
      </c>
      <c r="AM11" t="s">
        <v>475</v>
      </c>
      <c r="AN11">
        <v>19</v>
      </c>
      <c r="AO11">
        <v>400013</v>
      </c>
      <c r="AP11" t="s">
        <v>480</v>
      </c>
      <c r="AR11">
        <v>22</v>
      </c>
      <c r="AS11">
        <v>24994505</v>
      </c>
      <c r="AT11" t="s">
        <v>173</v>
      </c>
      <c r="AU11" s="18">
        <v>2442708</v>
      </c>
      <c r="AX11" s="18"/>
      <c r="AY11" s="64" t="s">
        <v>173</v>
      </c>
    </row>
    <row r="12" spans="8:52" ht="12.75">
      <c r="H12" t="s">
        <v>481</v>
      </c>
      <c r="I12" t="s">
        <v>482</v>
      </c>
      <c r="L12" t="s">
        <v>590</v>
      </c>
      <c r="M12" t="s">
        <v>483</v>
      </c>
      <c r="O12" t="s">
        <v>484</v>
      </c>
      <c r="P12" t="s">
        <v>591</v>
      </c>
      <c r="Q12" t="s">
        <v>485</v>
      </c>
      <c r="R12" t="s">
        <v>486</v>
      </c>
      <c r="S12" t="s">
        <v>487</v>
      </c>
      <c r="T12" s="10" t="s">
        <v>488</v>
      </c>
      <c r="U12" s="10" t="s">
        <v>489</v>
      </c>
      <c r="V12" s="10" t="s">
        <v>490</v>
      </c>
      <c r="W12" s="10" t="s">
        <v>491</v>
      </c>
      <c r="X12" s="10" t="s">
        <v>492</v>
      </c>
      <c r="Y12" s="10" t="s">
        <v>493</v>
      </c>
      <c r="Z12" s="10" t="s">
        <v>494</v>
      </c>
      <c r="AA12" t="s">
        <v>495</v>
      </c>
      <c r="AB12" t="s">
        <v>496</v>
      </c>
      <c r="AC12" t="s">
        <v>497</v>
      </c>
      <c r="AD12" t="s">
        <v>498</v>
      </c>
      <c r="AE12" t="s">
        <v>499</v>
      </c>
      <c r="AF12" t="s">
        <v>500</v>
      </c>
      <c r="AG12" t="s">
        <v>501</v>
      </c>
      <c r="AH12" t="s">
        <v>502</v>
      </c>
      <c r="AI12" t="s">
        <v>503</v>
      </c>
      <c r="AJ12" t="s">
        <v>504</v>
      </c>
      <c r="AK12" t="s">
        <v>505</v>
      </c>
      <c r="AL12" t="s">
        <v>506</v>
      </c>
      <c r="AM12" t="s">
        <v>507</v>
      </c>
      <c r="AN12" t="s">
        <v>508</v>
      </c>
      <c r="AO12" t="s">
        <v>509</v>
      </c>
      <c r="AP12" t="s">
        <v>510</v>
      </c>
      <c r="AR12" t="s">
        <v>511</v>
      </c>
      <c r="AS12" t="s">
        <v>512</v>
      </c>
      <c r="AT12" t="s">
        <v>513</v>
      </c>
      <c r="AU12" s="18"/>
      <c r="AX12" s="18"/>
      <c r="AY12" s="64" t="s">
        <v>514</v>
      </c>
      <c r="AZ12" t="s">
        <v>515</v>
      </c>
    </row>
    <row r="13" spans="12:50" ht="12.75">
      <c r="L13" t="str">
        <f>M11</f>
        <v>MUMN05226E</v>
      </c>
      <c r="P13" t="str">
        <f>TEXT(LEFT(Q11,4),"0000")</f>
        <v>2005</v>
      </c>
      <c r="Q13" t="str">
        <f>TEXT(LEFT(Q11,4),"0000")&amp;"-"&amp;"20"&amp;TEXT(RIGHT(Q11,2),"00")</f>
        <v>2005-2006</v>
      </c>
      <c r="R13" t="str">
        <f>IF(R11="Q1","June",IF(R11="Q2","September",IF(R11="Q3","December","March")))</f>
        <v>June</v>
      </c>
      <c r="Z13" t="str">
        <f>VLOOKUP(Z11,Form!$IN$89:Form!$IQ$123,4,FALSE)</f>
        <v>MAHARASHTRA</v>
      </c>
      <c r="AF13" t="str">
        <f>IF(AF11="O","Others","Central Govt.")</f>
        <v>Others</v>
      </c>
      <c r="AN13" t="str">
        <f>VLOOKUP(AN11,Form!$IN$89:Form!$IQ$123,4,FALSE)</f>
        <v>MAHARASHTRA</v>
      </c>
      <c r="AX13" s="18"/>
    </row>
    <row r="14" ht="12.75">
      <c r="A14" s="36" t="s">
        <v>343</v>
      </c>
    </row>
    <row r="15" spans="1:39" s="12" customFormat="1" ht="240">
      <c r="A15" s="53" t="s">
        <v>245</v>
      </c>
      <c r="B15" s="53" t="s">
        <v>246</v>
      </c>
      <c r="C15" s="53" t="s">
        <v>259</v>
      </c>
      <c r="D15" s="48" t="s">
        <v>333</v>
      </c>
      <c r="E15" s="59" t="s">
        <v>285</v>
      </c>
      <c r="F15" s="48" t="s">
        <v>334</v>
      </c>
      <c r="G15" s="49" t="s">
        <v>335</v>
      </c>
      <c r="H15" s="59" t="s">
        <v>286</v>
      </c>
      <c r="I15" s="59" t="s">
        <v>287</v>
      </c>
      <c r="J15" s="59" t="s">
        <v>288</v>
      </c>
      <c r="K15" s="59" t="s">
        <v>336</v>
      </c>
      <c r="L15" s="59" t="s">
        <v>289</v>
      </c>
      <c r="M15" s="59" t="s">
        <v>337</v>
      </c>
      <c r="N15" s="59" t="s">
        <v>290</v>
      </c>
      <c r="O15" s="49" t="s">
        <v>338</v>
      </c>
      <c r="P15" s="49" t="s">
        <v>291</v>
      </c>
      <c r="Q15" s="59" t="s">
        <v>339</v>
      </c>
      <c r="R15" s="59" t="s">
        <v>292</v>
      </c>
      <c r="S15" s="59" t="s">
        <v>293</v>
      </c>
      <c r="T15" s="59" t="s">
        <v>294</v>
      </c>
      <c r="U15" s="60" t="s">
        <v>295</v>
      </c>
      <c r="V15" s="48" t="s">
        <v>296</v>
      </c>
      <c r="W15" s="48" t="s">
        <v>297</v>
      </c>
      <c r="X15" s="48" t="s">
        <v>298</v>
      </c>
      <c r="Y15" s="49" t="s">
        <v>299</v>
      </c>
      <c r="Z15" s="49" t="s">
        <v>300</v>
      </c>
      <c r="AA15" s="49" t="s">
        <v>301</v>
      </c>
      <c r="AB15" s="49" t="s">
        <v>340</v>
      </c>
      <c r="AC15" s="49" t="s">
        <v>302</v>
      </c>
      <c r="AD15" s="48" t="s">
        <v>303</v>
      </c>
      <c r="AE15" s="48" t="s">
        <v>304</v>
      </c>
      <c r="AF15" s="48" t="s">
        <v>305</v>
      </c>
      <c r="AG15" s="49" t="s">
        <v>306</v>
      </c>
      <c r="AH15" s="49" t="s">
        <v>307</v>
      </c>
      <c r="AI15" s="49" t="s">
        <v>308</v>
      </c>
      <c r="AJ15" s="49" t="s">
        <v>309</v>
      </c>
      <c r="AK15" s="49" t="s">
        <v>310</v>
      </c>
      <c r="AL15" s="49" t="s">
        <v>278</v>
      </c>
      <c r="AM15" s="58" t="s">
        <v>252</v>
      </c>
    </row>
    <row r="16" spans="1:37" ht="12.75">
      <c r="A16">
        <v>3</v>
      </c>
      <c r="B16" t="s">
        <v>343</v>
      </c>
      <c r="C16">
        <v>1</v>
      </c>
      <c r="D16">
        <v>1</v>
      </c>
      <c r="E16">
        <v>1</v>
      </c>
      <c r="F16" t="s">
        <v>173</v>
      </c>
      <c r="L16">
        <v>21</v>
      </c>
      <c r="O16" s="95"/>
      <c r="P16" s="95">
        <v>350779</v>
      </c>
      <c r="Q16" s="61"/>
      <c r="R16" s="202" t="s">
        <v>516</v>
      </c>
      <c r="U16" t="s">
        <v>517</v>
      </c>
      <c r="V16" s="18">
        <v>51</v>
      </c>
      <c r="W16" s="18">
        <v>0</v>
      </c>
      <c r="X16" s="18">
        <v>1</v>
      </c>
      <c r="Y16" s="18">
        <v>0</v>
      </c>
      <c r="Z16" s="18">
        <v>0</v>
      </c>
      <c r="AA16" s="18">
        <v>52</v>
      </c>
      <c r="AB16" s="18"/>
      <c r="AC16" s="18">
        <v>52</v>
      </c>
      <c r="AD16" s="18">
        <v>51</v>
      </c>
      <c r="AE16" s="18">
        <v>0</v>
      </c>
      <c r="AF16" s="18">
        <v>1</v>
      </c>
      <c r="AG16" s="18">
        <v>52</v>
      </c>
      <c r="AH16" s="18">
        <v>0</v>
      </c>
      <c r="AI16" s="18">
        <v>0</v>
      </c>
      <c r="AJ16" s="203">
        <v>199</v>
      </c>
      <c r="AK16" s="64" t="s">
        <v>173</v>
      </c>
    </row>
    <row r="17" spans="11:37" ht="12.75">
      <c r="K17" t="str">
        <f>IF(K18="","","Challan!O7")</f>
        <v>Challan!O7</v>
      </c>
      <c r="L17" t="str">
        <f>IF(L16="","","Challan!P7")</f>
        <v>Challan!P7</v>
      </c>
      <c r="M17">
        <f>IF(M18="","","Challan!O7")</f>
      </c>
      <c r="N17">
        <f>IF(N16="","","Challan!P7")</f>
      </c>
      <c r="O17" t="s">
        <v>592</v>
      </c>
      <c r="P17" t="s">
        <v>518</v>
      </c>
      <c r="Q17" t="s">
        <v>593</v>
      </c>
      <c r="R17" t="s">
        <v>519</v>
      </c>
      <c r="U17" t="s">
        <v>520</v>
      </c>
      <c r="V17" s="18" t="s">
        <v>521</v>
      </c>
      <c r="W17" t="s">
        <v>522</v>
      </c>
      <c r="X17" t="s">
        <v>523</v>
      </c>
      <c r="Y17" t="s">
        <v>524</v>
      </c>
      <c r="Z17" t="s">
        <v>525</v>
      </c>
      <c r="AA17" t="s">
        <v>526</v>
      </c>
      <c r="AB17" t="s">
        <v>594</v>
      </c>
      <c r="AC17" t="s">
        <v>527</v>
      </c>
      <c r="AH17" t="s">
        <v>528</v>
      </c>
      <c r="AI17" t="s">
        <v>529</v>
      </c>
      <c r="AJ17" t="s">
        <v>530</v>
      </c>
      <c r="AK17" t="s">
        <v>548</v>
      </c>
    </row>
    <row r="18" spans="11:28" ht="12.75">
      <c r="K18">
        <f>IF(L16=0,"",L16)</f>
        <v>21</v>
      </c>
      <c r="M18">
        <f>IF(N16=0,"",N16)</f>
      </c>
      <c r="O18" s="95">
        <f>P16</f>
        <v>350779</v>
      </c>
      <c r="Q18" s="204">
        <f>IF(R16="","",DATE(RIGHT(R16,4),MID(R16,3,2),LEFT(R16,2)))</f>
        <v>38479</v>
      </c>
      <c r="R18" s="204">
        <f>DATE(RIGHT(R16,4),MID(R16,3,2),LEFT(R16,2))</f>
        <v>38479</v>
      </c>
      <c r="AB18" s="18">
        <f>AA16</f>
        <v>52</v>
      </c>
    </row>
    <row r="20" ht="12.75">
      <c r="A20" s="36" t="s">
        <v>368</v>
      </c>
    </row>
    <row r="21" spans="1:33" ht="144">
      <c r="A21" s="48" t="s">
        <v>245</v>
      </c>
      <c r="B21" s="48" t="s">
        <v>246</v>
      </c>
      <c r="C21" s="48" t="s">
        <v>259</v>
      </c>
      <c r="D21" s="48" t="s">
        <v>369</v>
      </c>
      <c r="E21" s="48" t="s">
        <v>370</v>
      </c>
      <c r="F21" s="48" t="s">
        <v>371</v>
      </c>
      <c r="G21" s="83" t="s">
        <v>372</v>
      </c>
      <c r="H21" s="84" t="s">
        <v>373</v>
      </c>
      <c r="I21" s="52" t="s">
        <v>374</v>
      </c>
      <c r="J21" s="48" t="s">
        <v>375</v>
      </c>
      <c r="K21" s="52" t="s">
        <v>376</v>
      </c>
      <c r="L21" s="48" t="s">
        <v>377</v>
      </c>
      <c r="M21" s="49" t="s">
        <v>378</v>
      </c>
      <c r="N21" s="48" t="s">
        <v>221</v>
      </c>
      <c r="O21" s="48" t="s">
        <v>222</v>
      </c>
      <c r="P21" s="48" t="s">
        <v>224</v>
      </c>
      <c r="Q21" s="48" t="s">
        <v>379</v>
      </c>
      <c r="R21" s="48" t="s">
        <v>380</v>
      </c>
      <c r="S21" s="85" t="s">
        <v>228</v>
      </c>
      <c r="T21" s="85" t="s">
        <v>381</v>
      </c>
      <c r="U21" s="85" t="s">
        <v>402</v>
      </c>
      <c r="V21" s="85" t="s">
        <v>382</v>
      </c>
      <c r="W21" s="85" t="s">
        <v>231</v>
      </c>
      <c r="X21" s="52" t="s">
        <v>233</v>
      </c>
      <c r="Y21" s="86" t="s">
        <v>383</v>
      </c>
      <c r="Z21" s="84" t="s">
        <v>234</v>
      </c>
      <c r="AA21" s="84" t="s">
        <v>384</v>
      </c>
      <c r="AB21" s="87" t="s">
        <v>385</v>
      </c>
      <c r="AC21" s="88" t="s">
        <v>386</v>
      </c>
      <c r="AD21" s="48" t="s">
        <v>387</v>
      </c>
      <c r="AE21" s="48" t="s">
        <v>388</v>
      </c>
      <c r="AF21" s="49" t="s">
        <v>389</v>
      </c>
      <c r="AG21" s="58" t="s">
        <v>252</v>
      </c>
    </row>
    <row r="22" spans="1:26" ht="12.75">
      <c r="A22">
        <v>9</v>
      </c>
      <c r="B22" t="s">
        <v>368</v>
      </c>
      <c r="C22" s="10">
        <v>1</v>
      </c>
      <c r="D22">
        <v>1</v>
      </c>
      <c r="E22">
        <v>6</v>
      </c>
      <c r="F22" t="s">
        <v>477</v>
      </c>
      <c r="H22">
        <v>1</v>
      </c>
      <c r="J22" t="s">
        <v>531</v>
      </c>
      <c r="M22" t="s">
        <v>532</v>
      </c>
      <c r="N22" s="18">
        <v>2000</v>
      </c>
      <c r="O22" s="18">
        <v>0</v>
      </c>
      <c r="P22" s="18">
        <v>0</v>
      </c>
      <c r="Q22" s="18">
        <v>2000</v>
      </c>
      <c r="R22" s="18"/>
      <c r="S22" s="18">
        <v>2000</v>
      </c>
      <c r="T22" s="18"/>
      <c r="U22" s="18"/>
      <c r="V22" s="18">
        <v>10000</v>
      </c>
      <c r="W22" s="202">
        <v>25052005</v>
      </c>
      <c r="X22" s="202" t="s">
        <v>533</v>
      </c>
      <c r="Y22" s="90"/>
      <c r="Z22" s="90">
        <v>2</v>
      </c>
    </row>
    <row r="23" spans="5:30" ht="12.75">
      <c r="E23" s="125" t="s">
        <v>595</v>
      </c>
      <c r="H23" s="125" t="s">
        <v>534</v>
      </c>
      <c r="I23" s="125" t="s">
        <v>596</v>
      </c>
      <c r="J23" s="125" t="s">
        <v>535</v>
      </c>
      <c r="L23" s="125" t="s">
        <v>599</v>
      </c>
      <c r="M23" s="125" t="s">
        <v>536</v>
      </c>
      <c r="N23" s="125" t="s">
        <v>537</v>
      </c>
      <c r="O23" s="125" t="s">
        <v>538</v>
      </c>
      <c r="P23" s="125" t="s">
        <v>539</v>
      </c>
      <c r="Q23" s="125" t="s">
        <v>540</v>
      </c>
      <c r="R23" s="125" t="s">
        <v>597</v>
      </c>
      <c r="S23" s="125" t="s">
        <v>541</v>
      </c>
      <c r="T23" s="125" t="s">
        <v>598</v>
      </c>
      <c r="V23" s="125" t="s">
        <v>542</v>
      </c>
      <c r="W23" s="125" t="s">
        <v>543</v>
      </c>
      <c r="X23" s="125" t="s">
        <v>544</v>
      </c>
      <c r="Z23" s="125" t="s">
        <v>545</v>
      </c>
      <c r="AB23" s="125" t="s">
        <v>546</v>
      </c>
      <c r="AD23" s="125" t="s">
        <v>547</v>
      </c>
    </row>
    <row r="24" spans="9:24" ht="12.75">
      <c r="I24" t="str">
        <f>IF(J22=0,"",J22)</f>
        <v>PANNOTAVBL</v>
      </c>
      <c r="R24" s="18">
        <f>Q22</f>
        <v>2000</v>
      </c>
      <c r="T24" s="18">
        <f>S22</f>
        <v>2000</v>
      </c>
      <c r="W24" s="204">
        <f>DATE(RIGHT(W22,4),MID(W22,3,2),LEFT(W22,2))</f>
        <v>38497</v>
      </c>
      <c r="X24" s="204">
        <f>DATE(RIGHT(X22,4),MID(X22,3,2),LEFT(X22,2))</f>
        <v>38497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HP101"/>
  <sheetViews>
    <sheetView workbookViewId="0" topLeftCell="A48">
      <pane xSplit="8" topLeftCell="I1" activePane="topRight" state="frozen"/>
      <selection pane="topLeft" activeCell="A13" sqref="A13"/>
      <selection pane="topRight" activeCell="AB18" sqref="AB18"/>
    </sheetView>
  </sheetViews>
  <sheetFormatPr defaultColWidth="9.140625" defaultRowHeight="12.75"/>
  <cols>
    <col min="1" max="1" width="9.8515625" style="0" bestFit="1" customWidth="1"/>
    <col min="2" max="2" width="5.421875" style="0" customWidth="1"/>
    <col min="3" max="3" width="4.7109375" style="0" customWidth="1"/>
    <col min="4" max="4" width="5.00390625" style="0" customWidth="1"/>
    <col min="5" max="5" width="5.8515625" style="0" customWidth="1"/>
    <col min="6" max="6" width="3.57421875" style="0" customWidth="1"/>
    <col min="7" max="7" width="6.140625" style="35" customWidth="1"/>
    <col min="8" max="8" width="51.28125" style="0" customWidth="1"/>
    <col min="9" max="9" width="42.57421875" style="0" bestFit="1" customWidth="1"/>
    <col min="10" max="11" width="43.28125" style="0" customWidth="1"/>
    <col min="19" max="19" width="9.8515625" style="0" customWidth="1"/>
    <col min="20" max="20" width="9.7109375" style="0" customWidth="1"/>
  </cols>
  <sheetData>
    <row r="1" spans="1:28" s="36" customFormat="1" ht="12.75">
      <c r="A1" s="36" t="s">
        <v>127</v>
      </c>
      <c r="B1" s="36" t="s">
        <v>128</v>
      </c>
      <c r="C1" s="36" t="s">
        <v>129</v>
      </c>
      <c r="D1" s="36" t="s">
        <v>130</v>
      </c>
      <c r="E1" s="36" t="s">
        <v>131</v>
      </c>
      <c r="F1" s="36" t="s">
        <v>132</v>
      </c>
      <c r="H1" s="36" t="s">
        <v>133</v>
      </c>
      <c r="I1" s="36" t="s">
        <v>134</v>
      </c>
      <c r="J1" s="36" t="s">
        <v>135</v>
      </c>
      <c r="K1" s="36" t="s">
        <v>132</v>
      </c>
      <c r="L1" s="36" t="s">
        <v>136</v>
      </c>
      <c r="M1" s="36" t="s">
        <v>137</v>
      </c>
      <c r="N1" s="34" t="s">
        <v>138</v>
      </c>
      <c r="O1" s="36" t="s">
        <v>139</v>
      </c>
      <c r="Q1" s="36" t="s">
        <v>347</v>
      </c>
      <c r="R1" s="36" t="s">
        <v>140</v>
      </c>
      <c r="S1" s="36" t="s">
        <v>141</v>
      </c>
      <c r="T1" s="36" t="s">
        <v>142</v>
      </c>
      <c r="U1" s="36" t="s">
        <v>143</v>
      </c>
      <c r="V1" s="36" t="s">
        <v>144</v>
      </c>
      <c r="W1" s="36" t="s">
        <v>145</v>
      </c>
      <c r="Y1" s="36" t="s">
        <v>356</v>
      </c>
      <c r="AA1" s="36" t="s">
        <v>413</v>
      </c>
      <c r="AB1" s="36" t="s">
        <v>414</v>
      </c>
    </row>
    <row r="2" spans="1:23" ht="12.75">
      <c r="A2" s="46" t="s">
        <v>140</v>
      </c>
      <c r="B2" s="46" t="s">
        <v>395</v>
      </c>
      <c r="C2" s="46"/>
      <c r="D2" s="46"/>
      <c r="E2" s="46"/>
      <c r="F2" s="46"/>
      <c r="G2" s="35">
        <f>IF('Annexure-I'!A12="",0,1)</f>
        <v>0</v>
      </c>
      <c r="H2" s="46" t="s">
        <v>573</v>
      </c>
      <c r="I2" s="37"/>
      <c r="J2" s="37"/>
      <c r="K2" s="37"/>
      <c r="L2" s="37" t="s">
        <v>129</v>
      </c>
      <c r="M2" s="37" t="s">
        <v>354</v>
      </c>
      <c r="Q2">
        <f>COUNT(SalaryDetailCount)</f>
        <v>0</v>
      </c>
      <c r="R2">
        <f>COUNT(Challan!A7:Challan!A63)</f>
        <v>0</v>
      </c>
      <c r="S2">
        <f>COUNT(DeducteeCount)</f>
        <v>0</v>
      </c>
      <c r="T2" s="10">
        <f ca="1">TODAY()</f>
        <v>38899</v>
      </c>
      <c r="U2" s="10">
        <f ca="1">TODAY()</f>
        <v>38899</v>
      </c>
      <c r="V2" s="10" t="s">
        <v>132</v>
      </c>
      <c r="W2">
        <v>0</v>
      </c>
    </row>
    <row r="3" spans="1:28" ht="12.75">
      <c r="A3" t="s">
        <v>149</v>
      </c>
      <c r="B3" t="s">
        <v>150</v>
      </c>
      <c r="C3" t="s">
        <v>146</v>
      </c>
      <c r="D3" t="s">
        <v>146</v>
      </c>
      <c r="E3" t="s">
        <v>146</v>
      </c>
      <c r="F3" t="s">
        <v>146</v>
      </c>
      <c r="H3" s="37" t="s">
        <v>571</v>
      </c>
      <c r="I3" s="37" t="s">
        <v>571</v>
      </c>
      <c r="J3" s="37" t="s">
        <v>151</v>
      </c>
      <c r="K3" s="37" t="s">
        <v>151</v>
      </c>
      <c r="L3" s="37" t="s">
        <v>152</v>
      </c>
      <c r="Q3">
        <f>IF(Q2=0,"",Q2)</f>
      </c>
      <c r="R3">
        <f>IF(R2=0,"",R2)</f>
      </c>
      <c r="S3">
        <f>IF(S2=0,"",S2)</f>
      </c>
      <c r="AB3" s="37"/>
    </row>
    <row r="4" spans="1:12" ht="12.75">
      <c r="A4" t="s">
        <v>149</v>
      </c>
      <c r="B4" t="s">
        <v>153</v>
      </c>
      <c r="C4">
        <f>IF(LEFT(GovtOthers,1)="O","L10","")</f>
      </c>
      <c r="D4" t="s">
        <v>146</v>
      </c>
      <c r="E4" t="s">
        <v>146</v>
      </c>
      <c r="F4" t="s">
        <v>146</v>
      </c>
      <c r="H4" s="37" t="s">
        <v>572</v>
      </c>
      <c r="I4" s="37" t="s">
        <v>572</v>
      </c>
      <c r="J4" s="37" t="s">
        <v>147</v>
      </c>
      <c r="K4" s="37" t="s">
        <v>147</v>
      </c>
      <c r="L4" s="37" t="s">
        <v>152</v>
      </c>
    </row>
    <row r="5" spans="1:28" ht="12.75">
      <c r="A5" t="s">
        <v>149</v>
      </c>
      <c r="B5" t="s">
        <v>235</v>
      </c>
      <c r="C5" t="s">
        <v>155</v>
      </c>
      <c r="D5" t="s">
        <v>155</v>
      </c>
      <c r="E5" t="s">
        <v>155</v>
      </c>
      <c r="F5" t="s">
        <v>155</v>
      </c>
      <c r="H5" s="37" t="s">
        <v>458</v>
      </c>
      <c r="I5" s="37" t="s">
        <v>458</v>
      </c>
      <c r="J5" s="37" t="s">
        <v>458</v>
      </c>
      <c r="K5" s="37" t="s">
        <v>458</v>
      </c>
      <c r="L5" s="37" t="s">
        <v>152</v>
      </c>
      <c r="AA5" t="s">
        <v>155</v>
      </c>
      <c r="AB5" s="37" t="s">
        <v>458</v>
      </c>
    </row>
    <row r="6" spans="1:28" ht="12.75">
      <c r="A6" t="s">
        <v>149</v>
      </c>
      <c r="B6" t="s">
        <v>422</v>
      </c>
      <c r="C6" t="s">
        <v>155</v>
      </c>
      <c r="D6" t="s">
        <v>155</v>
      </c>
      <c r="E6" t="s">
        <v>155</v>
      </c>
      <c r="F6" t="s">
        <v>155</v>
      </c>
      <c r="H6" s="37" t="s">
        <v>459</v>
      </c>
      <c r="I6" s="37" t="s">
        <v>459</v>
      </c>
      <c r="J6" s="37" t="s">
        <v>459</v>
      </c>
      <c r="K6" s="37" t="s">
        <v>459</v>
      </c>
      <c r="L6" s="37" t="s">
        <v>152</v>
      </c>
      <c r="AA6" t="s">
        <v>155</v>
      </c>
      <c r="AB6" s="37" t="s">
        <v>459</v>
      </c>
    </row>
    <row r="7" spans="1:28" ht="12.75">
      <c r="A7" t="s">
        <v>149</v>
      </c>
      <c r="B7" t="s">
        <v>442</v>
      </c>
      <c r="C7" t="s">
        <v>155</v>
      </c>
      <c r="D7" t="s">
        <v>155</v>
      </c>
      <c r="E7" t="s">
        <v>155</v>
      </c>
      <c r="F7" t="s">
        <v>155</v>
      </c>
      <c r="H7" s="37" t="s">
        <v>415</v>
      </c>
      <c r="I7" t="s">
        <v>415</v>
      </c>
      <c r="J7" t="s">
        <v>415</v>
      </c>
      <c r="K7" t="s">
        <v>415</v>
      </c>
      <c r="L7" s="37" t="s">
        <v>152</v>
      </c>
      <c r="AA7" t="s">
        <v>155</v>
      </c>
      <c r="AB7" t="s">
        <v>415</v>
      </c>
    </row>
    <row r="8" spans="1:12" ht="12.75">
      <c r="A8" t="s">
        <v>149</v>
      </c>
      <c r="B8" t="s">
        <v>416</v>
      </c>
      <c r="G8"/>
      <c r="H8" t="s">
        <v>417</v>
      </c>
      <c r="I8" t="s">
        <v>417</v>
      </c>
      <c r="J8" t="s">
        <v>417</v>
      </c>
      <c r="K8" t="s">
        <v>417</v>
      </c>
      <c r="L8" t="s">
        <v>152</v>
      </c>
    </row>
    <row r="9" spans="1:13" ht="12.75">
      <c r="A9" t="s">
        <v>149</v>
      </c>
      <c r="B9" t="s">
        <v>154</v>
      </c>
      <c r="C9" t="s">
        <v>155</v>
      </c>
      <c r="D9" t="s">
        <v>155</v>
      </c>
      <c r="E9" t="s">
        <v>44</v>
      </c>
      <c r="F9" t="s">
        <v>44</v>
      </c>
      <c r="H9" s="37" t="s">
        <v>156</v>
      </c>
      <c r="I9" s="38" t="s">
        <v>157</v>
      </c>
      <c r="J9" s="37" t="s">
        <v>158</v>
      </c>
      <c r="K9" s="37" t="s">
        <v>158</v>
      </c>
      <c r="L9" s="37" t="s">
        <v>152</v>
      </c>
      <c r="M9" s="37"/>
    </row>
    <row r="10" spans="1:12" ht="12.75">
      <c r="A10" s="37" t="s">
        <v>149</v>
      </c>
      <c r="B10" s="37" t="s">
        <v>159</v>
      </c>
      <c r="C10" s="39" t="s">
        <v>155</v>
      </c>
      <c r="D10" s="39" t="s">
        <v>155</v>
      </c>
      <c r="E10" s="40" t="s">
        <v>44</v>
      </c>
      <c r="F10" s="40" t="s">
        <v>44</v>
      </c>
      <c r="G10" s="40"/>
      <c r="H10" s="37" t="s">
        <v>574</v>
      </c>
      <c r="I10" s="37" t="s">
        <v>160</v>
      </c>
      <c r="J10" s="37" t="s">
        <v>161</v>
      </c>
      <c r="K10" s="37" t="s">
        <v>161</v>
      </c>
      <c r="L10" s="37" t="s">
        <v>152</v>
      </c>
    </row>
    <row r="11" spans="1:12" ht="12.75">
      <c r="A11" s="37" t="s">
        <v>149</v>
      </c>
      <c r="B11" s="37" t="s">
        <v>162</v>
      </c>
      <c r="C11" s="39"/>
      <c r="D11" s="39"/>
      <c r="E11" s="40" t="s">
        <v>44</v>
      </c>
      <c r="F11" s="40" t="s">
        <v>44</v>
      </c>
      <c r="G11" s="41"/>
      <c r="H11" s="37" t="s">
        <v>575</v>
      </c>
      <c r="I11" s="37" t="s">
        <v>160</v>
      </c>
      <c r="J11" s="37" t="s">
        <v>163</v>
      </c>
      <c r="K11" s="37" t="s">
        <v>163</v>
      </c>
      <c r="L11" s="37" t="s">
        <v>152</v>
      </c>
    </row>
    <row r="12" spans="1:12" ht="12.75">
      <c r="A12" s="37" t="s">
        <v>149</v>
      </c>
      <c r="B12" s="37" t="s">
        <v>164</v>
      </c>
      <c r="C12" s="39"/>
      <c r="D12" s="39"/>
      <c r="E12" s="40" t="s">
        <v>44</v>
      </c>
      <c r="F12" s="40" t="s">
        <v>44</v>
      </c>
      <c r="G12" s="41"/>
      <c r="H12" s="37" t="s">
        <v>576</v>
      </c>
      <c r="I12" s="37" t="s">
        <v>160</v>
      </c>
      <c r="J12" s="37" t="s">
        <v>165</v>
      </c>
      <c r="K12" s="37" t="s">
        <v>165</v>
      </c>
      <c r="L12" s="37" t="s">
        <v>152</v>
      </c>
    </row>
    <row r="13" spans="1:12" ht="12.75">
      <c r="A13" s="37" t="s">
        <v>149</v>
      </c>
      <c r="B13" s="37" t="s">
        <v>435</v>
      </c>
      <c r="C13" s="39"/>
      <c r="D13" s="39"/>
      <c r="E13" s="40"/>
      <c r="F13" s="40"/>
      <c r="G13" s="41"/>
      <c r="H13" s="37" t="s">
        <v>436</v>
      </c>
      <c r="I13" s="37" t="s">
        <v>436</v>
      </c>
      <c r="J13" s="37" t="s">
        <v>436</v>
      </c>
      <c r="K13" s="37" t="s">
        <v>436</v>
      </c>
      <c r="L13" s="37" t="s">
        <v>152</v>
      </c>
    </row>
    <row r="14" spans="1:12" ht="12.75">
      <c r="A14" s="37" t="s">
        <v>149</v>
      </c>
      <c r="B14" s="37" t="s">
        <v>166</v>
      </c>
      <c r="C14" s="39"/>
      <c r="D14" s="39"/>
      <c r="E14" s="40" t="s">
        <v>44</v>
      </c>
      <c r="F14" s="40" t="s">
        <v>44</v>
      </c>
      <c r="G14" s="41"/>
      <c r="H14" s="37" t="s">
        <v>577</v>
      </c>
      <c r="I14" s="37" t="s">
        <v>160</v>
      </c>
      <c r="J14" s="37" t="s">
        <v>167</v>
      </c>
      <c r="K14" s="37" t="s">
        <v>167</v>
      </c>
      <c r="L14" s="37" t="s">
        <v>152</v>
      </c>
    </row>
    <row r="15" spans="1:12" ht="12.75">
      <c r="A15" s="37" t="s">
        <v>149</v>
      </c>
      <c r="B15" s="37" t="s">
        <v>168</v>
      </c>
      <c r="C15" s="39" t="s">
        <v>155</v>
      </c>
      <c r="D15" s="39" t="s">
        <v>155</v>
      </c>
      <c r="E15" s="40" t="s">
        <v>44</v>
      </c>
      <c r="F15" s="40" t="s">
        <v>44</v>
      </c>
      <c r="G15" s="41"/>
      <c r="H15" s="37" t="s">
        <v>169</v>
      </c>
      <c r="I15" s="37" t="s">
        <v>169</v>
      </c>
      <c r="J15" s="37" t="s">
        <v>170</v>
      </c>
      <c r="K15" s="37" t="s">
        <v>171</v>
      </c>
      <c r="L15" s="37" t="s">
        <v>152</v>
      </c>
    </row>
    <row r="16" spans="1:12" ht="12.75">
      <c r="A16" s="37" t="s">
        <v>149</v>
      </c>
      <c r="B16" s="37" t="s">
        <v>172</v>
      </c>
      <c r="C16" s="39" t="s">
        <v>173</v>
      </c>
      <c r="D16" s="39" t="s">
        <v>174</v>
      </c>
      <c r="E16" s="40" t="s">
        <v>44</v>
      </c>
      <c r="F16" s="40" t="s">
        <v>44</v>
      </c>
      <c r="G16" s="41"/>
      <c r="H16" s="37" t="s">
        <v>445</v>
      </c>
      <c r="I16" s="37" t="s">
        <v>445</v>
      </c>
      <c r="J16" s="37" t="s">
        <v>175</v>
      </c>
      <c r="K16" s="37" t="s">
        <v>175</v>
      </c>
      <c r="L16" s="37" t="s">
        <v>152</v>
      </c>
    </row>
    <row r="17" spans="1:12" ht="12.75">
      <c r="A17" s="37" t="s">
        <v>176</v>
      </c>
      <c r="B17" s="37" t="s">
        <v>177</v>
      </c>
      <c r="C17" s="39"/>
      <c r="D17" s="39"/>
      <c r="E17" s="40" t="s">
        <v>44</v>
      </c>
      <c r="F17" s="40" t="s">
        <v>44</v>
      </c>
      <c r="G17" s="41"/>
      <c r="H17" s="38" t="s">
        <v>178</v>
      </c>
      <c r="I17" s="38" t="s">
        <v>178</v>
      </c>
      <c r="J17" s="38" t="s">
        <v>179</v>
      </c>
      <c r="K17" s="38" t="s">
        <v>179</v>
      </c>
      <c r="L17" s="37" t="s">
        <v>152</v>
      </c>
    </row>
    <row r="18" spans="1:28" ht="12.75" customHeight="1">
      <c r="A18" s="37" t="s">
        <v>149</v>
      </c>
      <c r="B18" s="37" t="s">
        <v>180</v>
      </c>
      <c r="C18" t="s">
        <v>155</v>
      </c>
      <c r="D18" t="s">
        <v>155</v>
      </c>
      <c r="E18" t="s">
        <v>155</v>
      </c>
      <c r="F18" t="s">
        <v>155</v>
      </c>
      <c r="G18" s="41"/>
      <c r="H18" s="42" t="s">
        <v>181</v>
      </c>
      <c r="I18" s="42" t="s">
        <v>181</v>
      </c>
      <c r="J18" s="42" t="s">
        <v>182</v>
      </c>
      <c r="K18" s="42" t="s">
        <v>182</v>
      </c>
      <c r="L18" s="37" t="s">
        <v>152</v>
      </c>
      <c r="AA18" t="s">
        <v>155</v>
      </c>
      <c r="AB18" s="42" t="s">
        <v>181</v>
      </c>
    </row>
    <row r="19" spans="1:12" ht="12.75">
      <c r="A19" s="37" t="s">
        <v>149</v>
      </c>
      <c r="B19" s="37" t="s">
        <v>183</v>
      </c>
      <c r="C19" s="39" t="s">
        <v>155</v>
      </c>
      <c r="D19" s="39" t="s">
        <v>155</v>
      </c>
      <c r="E19" s="40" t="s">
        <v>44</v>
      </c>
      <c r="F19" s="40" t="s">
        <v>44</v>
      </c>
      <c r="G19" s="41"/>
      <c r="H19" s="37" t="s">
        <v>578</v>
      </c>
      <c r="I19" s="37" t="s">
        <v>184</v>
      </c>
      <c r="J19" s="37" t="s">
        <v>185</v>
      </c>
      <c r="K19" s="37" t="s">
        <v>185</v>
      </c>
      <c r="L19" s="37" t="s">
        <v>152</v>
      </c>
    </row>
    <row r="20" spans="1:12" ht="12.75">
      <c r="A20" s="37" t="s">
        <v>149</v>
      </c>
      <c r="B20" s="37" t="s">
        <v>186</v>
      </c>
      <c r="C20" s="39"/>
      <c r="D20" s="39"/>
      <c r="E20" s="40" t="s">
        <v>44</v>
      </c>
      <c r="F20" s="40" t="s">
        <v>44</v>
      </c>
      <c r="G20" s="41"/>
      <c r="H20" s="37" t="s">
        <v>579</v>
      </c>
      <c r="I20" s="37" t="s">
        <v>187</v>
      </c>
      <c r="J20" s="37" t="s">
        <v>188</v>
      </c>
      <c r="K20" s="37" t="s">
        <v>188</v>
      </c>
      <c r="L20" s="37" t="s">
        <v>152</v>
      </c>
    </row>
    <row r="21" spans="1:12" ht="12.75">
      <c r="A21" s="37" t="s">
        <v>149</v>
      </c>
      <c r="B21" s="37" t="s">
        <v>189</v>
      </c>
      <c r="C21" s="39"/>
      <c r="D21" s="39"/>
      <c r="E21" s="40" t="s">
        <v>44</v>
      </c>
      <c r="F21" s="40" t="s">
        <v>44</v>
      </c>
      <c r="G21" s="41"/>
      <c r="H21" s="37" t="s">
        <v>580</v>
      </c>
      <c r="I21" s="37" t="s">
        <v>190</v>
      </c>
      <c r="J21" s="37" t="s">
        <v>191</v>
      </c>
      <c r="K21" s="37" t="s">
        <v>191</v>
      </c>
      <c r="L21" s="37" t="s">
        <v>152</v>
      </c>
    </row>
    <row r="22" spans="1:12" ht="12.75">
      <c r="A22" s="37" t="s">
        <v>149</v>
      </c>
      <c r="B22" s="37" t="s">
        <v>192</v>
      </c>
      <c r="C22" s="39"/>
      <c r="D22" s="39"/>
      <c r="E22" s="40" t="s">
        <v>44</v>
      </c>
      <c r="F22" s="40" t="s">
        <v>44</v>
      </c>
      <c r="G22" s="41"/>
      <c r="H22" s="37" t="s">
        <v>581</v>
      </c>
      <c r="I22" s="37" t="s">
        <v>193</v>
      </c>
      <c r="J22" s="37" t="s">
        <v>194</v>
      </c>
      <c r="K22" s="37" t="s">
        <v>194</v>
      </c>
      <c r="L22" s="37" t="s">
        <v>152</v>
      </c>
    </row>
    <row r="23" spans="1:12" ht="12.75">
      <c r="A23" s="37" t="s">
        <v>149</v>
      </c>
      <c r="B23" s="37" t="s">
        <v>195</v>
      </c>
      <c r="C23" s="39"/>
      <c r="D23" s="39"/>
      <c r="E23" s="40" t="s">
        <v>44</v>
      </c>
      <c r="F23" s="40" t="s">
        <v>44</v>
      </c>
      <c r="G23" s="41"/>
      <c r="H23" s="37" t="s">
        <v>582</v>
      </c>
      <c r="I23" s="37" t="s">
        <v>196</v>
      </c>
      <c r="J23" s="37" t="s">
        <v>197</v>
      </c>
      <c r="K23" s="37" t="s">
        <v>197</v>
      </c>
      <c r="L23" s="37" t="s">
        <v>152</v>
      </c>
    </row>
    <row r="24" spans="1:12" ht="12.75">
      <c r="A24" s="37" t="s">
        <v>149</v>
      </c>
      <c r="B24" s="37" t="s">
        <v>198</v>
      </c>
      <c r="C24" s="39" t="s">
        <v>155</v>
      </c>
      <c r="D24" s="39" t="s">
        <v>155</v>
      </c>
      <c r="E24" s="40" t="s">
        <v>44</v>
      </c>
      <c r="F24" s="40" t="s">
        <v>44</v>
      </c>
      <c r="G24" s="41"/>
      <c r="H24" s="37" t="s">
        <v>199</v>
      </c>
      <c r="I24" s="37" t="s">
        <v>199</v>
      </c>
      <c r="J24" s="37" t="s">
        <v>200</v>
      </c>
      <c r="K24" s="37" t="s">
        <v>200</v>
      </c>
      <c r="L24" s="37" t="s">
        <v>152</v>
      </c>
    </row>
    <row r="25" spans="1:12" ht="12.75">
      <c r="A25" s="37" t="s">
        <v>149</v>
      </c>
      <c r="B25" s="37" t="s">
        <v>201</v>
      </c>
      <c r="C25" s="39" t="s">
        <v>173</v>
      </c>
      <c r="D25" s="39" t="s">
        <v>174</v>
      </c>
      <c r="E25" s="40" t="s">
        <v>44</v>
      </c>
      <c r="F25" s="40" t="s">
        <v>44</v>
      </c>
      <c r="G25" s="41"/>
      <c r="H25" s="37" t="s">
        <v>202</v>
      </c>
      <c r="I25" s="37" t="s">
        <v>202</v>
      </c>
      <c r="J25" s="37" t="s">
        <v>203</v>
      </c>
      <c r="K25" s="37" t="s">
        <v>203</v>
      </c>
      <c r="L25" s="37" t="s">
        <v>152</v>
      </c>
    </row>
    <row r="26" spans="1:12" ht="12.75">
      <c r="A26" s="37" t="s">
        <v>149</v>
      </c>
      <c r="B26" s="37" t="s">
        <v>204</v>
      </c>
      <c r="C26" s="39"/>
      <c r="D26" s="39"/>
      <c r="E26" s="40" t="s">
        <v>44</v>
      </c>
      <c r="F26" s="40" t="s">
        <v>44</v>
      </c>
      <c r="G26" s="41"/>
      <c r="H26" s="37" t="s">
        <v>583</v>
      </c>
      <c r="I26" s="37" t="s">
        <v>205</v>
      </c>
      <c r="J26" s="37" t="s">
        <v>206</v>
      </c>
      <c r="K26" s="37" t="s">
        <v>206</v>
      </c>
      <c r="L26" s="37" t="s">
        <v>152</v>
      </c>
    </row>
    <row r="27" spans="1:28" ht="12.75">
      <c r="A27" s="37" t="s">
        <v>149</v>
      </c>
      <c r="B27" s="37" t="s">
        <v>396</v>
      </c>
      <c r="C27" s="39" t="s">
        <v>155</v>
      </c>
      <c r="D27" s="39" t="s">
        <v>155</v>
      </c>
      <c r="E27" s="40" t="s">
        <v>155</v>
      </c>
      <c r="F27" s="40" t="s">
        <v>155</v>
      </c>
      <c r="G27" s="41"/>
      <c r="H27" s="37" t="s">
        <v>397</v>
      </c>
      <c r="I27" s="37" t="s">
        <v>397</v>
      </c>
      <c r="J27" s="37" t="s">
        <v>397</v>
      </c>
      <c r="K27" s="37" t="s">
        <v>397</v>
      </c>
      <c r="L27" s="37" t="s">
        <v>152</v>
      </c>
      <c r="AA27" t="s">
        <v>155</v>
      </c>
      <c r="AB27" s="37" t="s">
        <v>397</v>
      </c>
    </row>
    <row r="28" spans="1:28" ht="12.75">
      <c r="A28" s="37" t="s">
        <v>149</v>
      </c>
      <c r="B28" s="37" t="s">
        <v>442</v>
      </c>
      <c r="C28" s="39"/>
      <c r="D28" s="39" t="s">
        <v>155</v>
      </c>
      <c r="E28" s="40" t="s">
        <v>155</v>
      </c>
      <c r="F28" s="40" t="s">
        <v>155</v>
      </c>
      <c r="G28" s="41"/>
      <c r="H28" s="37"/>
      <c r="I28" s="37" t="s">
        <v>415</v>
      </c>
      <c r="J28" s="37" t="s">
        <v>415</v>
      </c>
      <c r="K28" s="37" t="s">
        <v>415</v>
      </c>
      <c r="L28" s="37" t="s">
        <v>152</v>
      </c>
      <c r="AA28" t="s">
        <v>155</v>
      </c>
      <c r="AB28" t="s">
        <v>415</v>
      </c>
    </row>
    <row r="29" spans="1:28" ht="12.75">
      <c r="A29" t="s">
        <v>149</v>
      </c>
      <c r="B29" t="s">
        <v>239</v>
      </c>
      <c r="C29" t="s">
        <v>155</v>
      </c>
      <c r="D29" t="s">
        <v>155</v>
      </c>
      <c r="E29" t="s">
        <v>155</v>
      </c>
      <c r="F29" t="s">
        <v>155</v>
      </c>
      <c r="G29"/>
      <c r="H29" t="s">
        <v>418</v>
      </c>
      <c r="I29" t="s">
        <v>418</v>
      </c>
      <c r="J29" t="s">
        <v>418</v>
      </c>
      <c r="K29" t="s">
        <v>418</v>
      </c>
      <c r="L29" t="s">
        <v>152</v>
      </c>
      <c r="AA29" t="s">
        <v>155</v>
      </c>
      <c r="AB29" t="s">
        <v>418</v>
      </c>
    </row>
    <row r="30" spans="1:12" ht="12.75">
      <c r="A30" t="s">
        <v>149</v>
      </c>
      <c r="B30" t="s">
        <v>419</v>
      </c>
      <c r="C30" t="s">
        <v>155</v>
      </c>
      <c r="D30" t="s">
        <v>155</v>
      </c>
      <c r="G30"/>
      <c r="H30" t="s">
        <v>585</v>
      </c>
      <c r="I30" t="s">
        <v>420</v>
      </c>
      <c r="L30" t="s">
        <v>152</v>
      </c>
    </row>
    <row r="31" spans="1:12" ht="12.75">
      <c r="A31" s="37" t="s">
        <v>149</v>
      </c>
      <c r="B31" s="37" t="s">
        <v>429</v>
      </c>
      <c r="C31" s="97" t="s">
        <v>155</v>
      </c>
      <c r="D31" s="97" t="s">
        <v>155</v>
      </c>
      <c r="G31"/>
      <c r="H31" s="37" t="s">
        <v>584</v>
      </c>
      <c r="I31" s="37" t="s">
        <v>430</v>
      </c>
      <c r="L31" s="37" t="s">
        <v>152</v>
      </c>
    </row>
    <row r="32" spans="1:12" ht="12.75">
      <c r="A32" t="s">
        <v>149</v>
      </c>
      <c r="B32" t="s">
        <v>443</v>
      </c>
      <c r="G32"/>
      <c r="L32" s="37" t="s">
        <v>152</v>
      </c>
    </row>
    <row r="33" spans="1:28" ht="12.75">
      <c r="A33" t="s">
        <v>149</v>
      </c>
      <c r="B33" t="s">
        <v>235</v>
      </c>
      <c r="D33" t="s">
        <v>155</v>
      </c>
      <c r="E33" t="s">
        <v>155</v>
      </c>
      <c r="F33" t="s">
        <v>155</v>
      </c>
      <c r="G33"/>
      <c r="I33" t="s">
        <v>424</v>
      </c>
      <c r="J33" t="s">
        <v>424</v>
      </c>
      <c r="K33" t="s">
        <v>424</v>
      </c>
      <c r="L33" t="s">
        <v>152</v>
      </c>
      <c r="AA33" t="s">
        <v>155</v>
      </c>
      <c r="AB33" t="s">
        <v>424</v>
      </c>
    </row>
    <row r="34" spans="1:28" ht="12.75">
      <c r="A34" t="s">
        <v>149</v>
      </c>
      <c r="B34" t="s">
        <v>422</v>
      </c>
      <c r="D34" t="s">
        <v>155</v>
      </c>
      <c r="E34" t="s">
        <v>155</v>
      </c>
      <c r="F34" t="s">
        <v>155</v>
      </c>
      <c r="G34"/>
      <c r="I34" t="s">
        <v>423</v>
      </c>
      <c r="J34" t="s">
        <v>423</v>
      </c>
      <c r="K34" t="s">
        <v>423</v>
      </c>
      <c r="L34" t="s">
        <v>152</v>
      </c>
      <c r="AA34" t="s">
        <v>155</v>
      </c>
      <c r="AB34" t="s">
        <v>423</v>
      </c>
    </row>
    <row r="35" spans="1:28" ht="12.75">
      <c r="A35" t="s">
        <v>149</v>
      </c>
      <c r="B35" t="s">
        <v>425</v>
      </c>
      <c r="C35" t="s">
        <v>155</v>
      </c>
      <c r="D35" t="s">
        <v>155</v>
      </c>
      <c r="E35" t="s">
        <v>155</v>
      </c>
      <c r="F35" t="s">
        <v>155</v>
      </c>
      <c r="G35"/>
      <c r="H35" t="s">
        <v>586</v>
      </c>
      <c r="I35" t="s">
        <v>426</v>
      </c>
      <c r="J35" t="s">
        <v>426</v>
      </c>
      <c r="K35" t="s">
        <v>426</v>
      </c>
      <c r="L35" t="s">
        <v>152</v>
      </c>
      <c r="AA35" t="s">
        <v>155</v>
      </c>
      <c r="AB35" t="s">
        <v>427</v>
      </c>
    </row>
    <row r="36" spans="1:12" ht="12.75">
      <c r="A36" s="37" t="s">
        <v>149</v>
      </c>
      <c r="B36" s="37" t="s">
        <v>235</v>
      </c>
      <c r="C36" s="37" t="s">
        <v>236</v>
      </c>
      <c r="D36" s="42"/>
      <c r="E36" s="42"/>
      <c r="F36" s="42" t="s">
        <v>173</v>
      </c>
      <c r="G36" s="35" t="s">
        <v>44</v>
      </c>
      <c r="H36" s="37" t="s">
        <v>237</v>
      </c>
      <c r="I36" s="37" t="s">
        <v>238</v>
      </c>
      <c r="J36" s="37" t="s">
        <v>238</v>
      </c>
      <c r="K36" s="37" t="s">
        <v>238</v>
      </c>
      <c r="L36" s="37" t="s">
        <v>152</v>
      </c>
    </row>
    <row r="37" spans="1:12" ht="12.75">
      <c r="A37" s="37" t="s">
        <v>149</v>
      </c>
      <c r="B37" s="37" t="s">
        <v>239</v>
      </c>
      <c r="C37" s="37" t="s">
        <v>155</v>
      </c>
      <c r="D37" s="42"/>
      <c r="E37" s="42"/>
      <c r="F37" s="42"/>
      <c r="H37" s="37" t="s">
        <v>240</v>
      </c>
      <c r="I37" s="37" t="s">
        <v>241</v>
      </c>
      <c r="J37" s="37" t="s">
        <v>241</v>
      </c>
      <c r="K37" s="37" t="s">
        <v>241</v>
      </c>
      <c r="L37" s="37" t="s">
        <v>152</v>
      </c>
    </row>
    <row r="38" spans="1:12" ht="12.75">
      <c r="A38" s="37" t="s">
        <v>149</v>
      </c>
      <c r="B38" s="37" t="s">
        <v>242</v>
      </c>
      <c r="C38" s="37" t="s">
        <v>155</v>
      </c>
      <c r="D38" s="42"/>
      <c r="E38" s="42"/>
      <c r="F38" s="42"/>
      <c r="H38" s="37" t="s">
        <v>243</v>
      </c>
      <c r="I38" s="37" t="s">
        <v>244</v>
      </c>
      <c r="J38" s="37" t="s">
        <v>244</v>
      </c>
      <c r="K38" s="37" t="s">
        <v>244</v>
      </c>
      <c r="L38" s="37" t="s">
        <v>152</v>
      </c>
    </row>
    <row r="39" spans="1:28" ht="12.75">
      <c r="A39" s="37" t="s">
        <v>149</v>
      </c>
      <c r="B39" s="37" t="s">
        <v>454</v>
      </c>
      <c r="C39" s="37" t="s">
        <v>155</v>
      </c>
      <c r="D39" s="42"/>
      <c r="E39" s="42"/>
      <c r="F39" s="42"/>
      <c r="H39" s="37" t="s">
        <v>455</v>
      </c>
      <c r="I39" s="37"/>
      <c r="J39" s="37"/>
      <c r="K39" s="37"/>
      <c r="L39" s="37" t="s">
        <v>152</v>
      </c>
      <c r="AA39" s="37"/>
      <c r="AB39" s="37" t="s">
        <v>455</v>
      </c>
    </row>
    <row r="40" spans="1:28" ht="12.75">
      <c r="A40" s="37" t="s">
        <v>149</v>
      </c>
      <c r="B40" s="37" t="s">
        <v>457</v>
      </c>
      <c r="C40" s="37">
        <f>IF(Form!M43="Y","M","")</f>
      </c>
      <c r="D40" s="42"/>
      <c r="E40" s="42"/>
      <c r="F40" s="42"/>
      <c r="H40" s="37" t="s">
        <v>456</v>
      </c>
      <c r="I40" s="37"/>
      <c r="J40" s="37"/>
      <c r="K40" s="37"/>
      <c r="L40" s="37" t="s">
        <v>152</v>
      </c>
      <c r="AA40" s="37"/>
      <c r="AB40" s="37" t="s">
        <v>456</v>
      </c>
    </row>
    <row r="41" spans="1:28" ht="12.75">
      <c r="A41" s="37" t="s">
        <v>149</v>
      </c>
      <c r="B41" s="37" t="s">
        <v>551</v>
      </c>
      <c r="C41" s="37">
        <f>IF(LEFT(Form!Y46,1)="Y","M","")</f>
      </c>
      <c r="D41" s="42"/>
      <c r="E41" s="42"/>
      <c r="F41" s="42"/>
      <c r="H41" s="37" t="s">
        <v>552</v>
      </c>
      <c r="I41" s="37"/>
      <c r="J41" s="37"/>
      <c r="K41" s="37"/>
      <c r="L41" s="37" t="s">
        <v>152</v>
      </c>
      <c r="AA41" s="37"/>
      <c r="AB41" s="37"/>
    </row>
    <row r="42" spans="1:28" ht="12.75">
      <c r="A42" s="37" t="s">
        <v>140</v>
      </c>
      <c r="B42" s="37" t="s">
        <v>431</v>
      </c>
      <c r="C42" s="39"/>
      <c r="D42" s="39"/>
      <c r="E42" s="40" t="s">
        <v>155</v>
      </c>
      <c r="F42" s="40" t="s">
        <v>155</v>
      </c>
      <c r="G42" s="41" t="s">
        <v>174</v>
      </c>
      <c r="H42" s="37"/>
      <c r="I42" s="37"/>
      <c r="J42" s="37" t="s">
        <v>432</v>
      </c>
      <c r="K42" s="37" t="s">
        <v>432</v>
      </c>
      <c r="L42" s="37" t="s">
        <v>129</v>
      </c>
      <c r="M42" t="s">
        <v>354</v>
      </c>
      <c r="N42" s="41"/>
      <c r="AA42" t="s">
        <v>155</v>
      </c>
      <c r="AB42" s="37" t="s">
        <v>433</v>
      </c>
    </row>
    <row r="43" spans="1:13" ht="12.75">
      <c r="A43" s="37" t="s">
        <v>140</v>
      </c>
      <c r="B43" s="37" t="s">
        <v>207</v>
      </c>
      <c r="C43" s="37" t="s">
        <v>155</v>
      </c>
      <c r="D43" s="42"/>
      <c r="E43" s="42"/>
      <c r="F43" s="42" t="s">
        <v>155</v>
      </c>
      <c r="H43" s="37" t="s">
        <v>452</v>
      </c>
      <c r="I43" s="37"/>
      <c r="J43" s="37"/>
      <c r="K43" s="37" t="s">
        <v>452</v>
      </c>
      <c r="L43" s="37" t="s">
        <v>129</v>
      </c>
      <c r="M43" s="37" t="s">
        <v>354</v>
      </c>
    </row>
    <row r="44" spans="1:13" ht="12.75">
      <c r="A44" s="37" t="s">
        <v>140</v>
      </c>
      <c r="B44" s="37" t="s">
        <v>568</v>
      </c>
      <c r="C44" s="37"/>
      <c r="D44" s="42"/>
      <c r="E44" s="42"/>
      <c r="F44" s="42"/>
      <c r="H44" s="37" t="s">
        <v>569</v>
      </c>
      <c r="I44" s="37"/>
      <c r="J44" s="37"/>
      <c r="K44" s="37"/>
      <c r="L44" s="37" t="s">
        <v>129</v>
      </c>
      <c r="M44" s="37" t="s">
        <v>354</v>
      </c>
    </row>
    <row r="45" spans="1:13" ht="12.75">
      <c r="A45" s="37" t="s">
        <v>140</v>
      </c>
      <c r="B45" s="37" t="s">
        <v>208</v>
      </c>
      <c r="C45" s="39" t="s">
        <v>155</v>
      </c>
      <c r="D45" s="39"/>
      <c r="E45" s="40" t="s">
        <v>155</v>
      </c>
      <c r="F45" s="40" t="s">
        <v>155</v>
      </c>
      <c r="G45" s="41" t="s">
        <v>44</v>
      </c>
      <c r="H45" s="37" t="s">
        <v>209</v>
      </c>
      <c r="I45" s="37" t="s">
        <v>209</v>
      </c>
      <c r="J45" s="37" t="s">
        <v>209</v>
      </c>
      <c r="K45" s="37" t="s">
        <v>209</v>
      </c>
      <c r="L45" s="37" t="s">
        <v>129</v>
      </c>
      <c r="M45" t="s">
        <v>354</v>
      </c>
    </row>
    <row r="46" spans="1:13" ht="12.75">
      <c r="A46" s="37" t="s">
        <v>140</v>
      </c>
      <c r="B46" s="37" t="s">
        <v>210</v>
      </c>
      <c r="C46" s="39" t="s">
        <v>155</v>
      </c>
      <c r="D46" s="39"/>
      <c r="E46" s="40" t="s">
        <v>155</v>
      </c>
      <c r="F46" s="40" t="s">
        <v>155</v>
      </c>
      <c r="G46" s="41" t="s">
        <v>44</v>
      </c>
      <c r="H46" s="37" t="s">
        <v>211</v>
      </c>
      <c r="I46" s="37" t="s">
        <v>211</v>
      </c>
      <c r="J46" s="37" t="s">
        <v>211</v>
      </c>
      <c r="K46" s="37" t="s">
        <v>211</v>
      </c>
      <c r="L46" s="37" t="s">
        <v>129</v>
      </c>
      <c r="M46" t="s">
        <v>354</v>
      </c>
    </row>
    <row r="47" spans="1:13" ht="12.75">
      <c r="A47" s="37" t="s">
        <v>140</v>
      </c>
      <c r="B47" s="37" t="s">
        <v>212</v>
      </c>
      <c r="C47" s="39" t="s">
        <v>155</v>
      </c>
      <c r="D47" s="39"/>
      <c r="E47" s="40" t="s">
        <v>155</v>
      </c>
      <c r="F47" s="40" t="s">
        <v>155</v>
      </c>
      <c r="G47" s="41" t="s">
        <v>44</v>
      </c>
      <c r="H47" s="37" t="s">
        <v>213</v>
      </c>
      <c r="I47" s="37" t="s">
        <v>213</v>
      </c>
      <c r="J47" s="37" t="s">
        <v>213</v>
      </c>
      <c r="K47" s="37" t="s">
        <v>213</v>
      </c>
      <c r="L47" s="37" t="s">
        <v>129</v>
      </c>
      <c r="M47" t="s">
        <v>354</v>
      </c>
    </row>
    <row r="48" spans="1:13" ht="12.75">
      <c r="A48" s="37" t="s">
        <v>140</v>
      </c>
      <c r="B48" s="37" t="s">
        <v>214</v>
      </c>
      <c r="C48" s="39" t="s">
        <v>155</v>
      </c>
      <c r="D48" s="39"/>
      <c r="E48" s="40" t="s">
        <v>155</v>
      </c>
      <c r="F48" s="40" t="s">
        <v>155</v>
      </c>
      <c r="G48" s="41" t="s">
        <v>44</v>
      </c>
      <c r="H48" s="37" t="s">
        <v>215</v>
      </c>
      <c r="I48" s="37" t="s">
        <v>215</v>
      </c>
      <c r="J48" s="37" t="s">
        <v>215</v>
      </c>
      <c r="K48" s="37" t="s">
        <v>215</v>
      </c>
      <c r="L48" s="37" t="s">
        <v>129</v>
      </c>
      <c r="M48" t="s">
        <v>354</v>
      </c>
    </row>
    <row r="49" spans="1:13" ht="12.75">
      <c r="A49" s="37" t="s">
        <v>140</v>
      </c>
      <c r="B49" s="37" t="s">
        <v>216</v>
      </c>
      <c r="C49" s="39" t="s">
        <v>155</v>
      </c>
      <c r="D49" s="39"/>
      <c r="E49" s="40" t="s">
        <v>155</v>
      </c>
      <c r="F49" s="40" t="s">
        <v>155</v>
      </c>
      <c r="G49" s="41" t="s">
        <v>44</v>
      </c>
      <c r="H49" s="37" t="s">
        <v>217</v>
      </c>
      <c r="I49" s="37" t="s">
        <v>217</v>
      </c>
      <c r="J49" s="37" t="s">
        <v>217</v>
      </c>
      <c r="K49" s="37" t="s">
        <v>217</v>
      </c>
      <c r="L49" s="37" t="s">
        <v>129</v>
      </c>
      <c r="M49" t="s">
        <v>354</v>
      </c>
    </row>
    <row r="50" spans="1:14" ht="12.75">
      <c r="A50" s="37" t="s">
        <v>140</v>
      </c>
      <c r="B50" s="37" t="s">
        <v>434</v>
      </c>
      <c r="C50" s="39" t="s">
        <v>173</v>
      </c>
      <c r="D50" s="39"/>
      <c r="E50" s="40"/>
      <c r="F50" s="40"/>
      <c r="G50" s="41"/>
      <c r="H50" s="37" t="s">
        <v>451</v>
      </c>
      <c r="I50" s="37" t="s">
        <v>451</v>
      </c>
      <c r="J50" s="37" t="s">
        <v>451</v>
      </c>
      <c r="K50" s="37" t="s">
        <v>451</v>
      </c>
      <c r="L50" s="37" t="s">
        <v>129</v>
      </c>
      <c r="M50" s="37" t="s">
        <v>354</v>
      </c>
      <c r="N50" s="41"/>
    </row>
    <row r="51" spans="1:28" ht="12.75">
      <c r="A51" t="s">
        <v>140</v>
      </c>
      <c r="B51" t="s">
        <v>450</v>
      </c>
      <c r="E51" t="s">
        <v>155</v>
      </c>
      <c r="F51" t="s">
        <v>155</v>
      </c>
      <c r="G51"/>
      <c r="J51" t="s">
        <v>421</v>
      </c>
      <c r="K51" t="s">
        <v>421</v>
      </c>
      <c r="L51" t="s">
        <v>129</v>
      </c>
      <c r="M51" t="s">
        <v>354</v>
      </c>
      <c r="AA51" t="s">
        <v>155</v>
      </c>
      <c r="AB51" t="s">
        <v>421</v>
      </c>
    </row>
    <row r="52" spans="1:13" ht="12.75">
      <c r="A52" s="37" t="s">
        <v>149</v>
      </c>
      <c r="B52" s="37" t="s">
        <v>461</v>
      </c>
      <c r="C52" s="97" t="s">
        <v>155</v>
      </c>
      <c r="D52" t="s">
        <v>155</v>
      </c>
      <c r="G52"/>
      <c r="H52" s="37" t="s">
        <v>428</v>
      </c>
      <c r="I52" s="37" t="s">
        <v>428</v>
      </c>
      <c r="L52" s="37" t="s">
        <v>152</v>
      </c>
      <c r="M52" s="37"/>
    </row>
    <row r="53" spans="1:13" ht="12.75">
      <c r="A53" s="125" t="s">
        <v>444</v>
      </c>
      <c r="B53" s="37" t="s">
        <v>410</v>
      </c>
      <c r="C53" s="39" t="s">
        <v>155</v>
      </c>
      <c r="D53" s="39"/>
      <c r="E53" s="40"/>
      <c r="F53" s="40"/>
      <c r="G53" s="41" t="s">
        <v>44</v>
      </c>
      <c r="H53" s="37" t="s">
        <v>218</v>
      </c>
      <c r="I53" s="37" t="s">
        <v>218</v>
      </c>
      <c r="J53" s="37" t="s">
        <v>218</v>
      </c>
      <c r="K53" s="37" t="s">
        <v>218</v>
      </c>
      <c r="L53" s="37" t="s">
        <v>129</v>
      </c>
      <c r="M53" s="37" t="s">
        <v>148</v>
      </c>
    </row>
    <row r="54" spans="1:28" ht="12.75">
      <c r="A54" s="125" t="s">
        <v>444</v>
      </c>
      <c r="B54" s="37" t="s">
        <v>153</v>
      </c>
      <c r="C54" s="39" t="s">
        <v>155</v>
      </c>
      <c r="D54" s="39"/>
      <c r="E54" s="40"/>
      <c r="F54" s="40" t="s">
        <v>155</v>
      </c>
      <c r="G54" s="41"/>
      <c r="H54" s="37" t="s">
        <v>437</v>
      </c>
      <c r="J54" s="37"/>
      <c r="K54" s="37" t="s">
        <v>437</v>
      </c>
      <c r="L54" s="37" t="s">
        <v>129</v>
      </c>
      <c r="M54" s="37" t="s">
        <v>148</v>
      </c>
      <c r="AA54" t="s">
        <v>155</v>
      </c>
      <c r="AB54" t="s">
        <v>437</v>
      </c>
    </row>
    <row r="55" spans="1:13" ht="12.75">
      <c r="A55" s="125" t="s">
        <v>444</v>
      </c>
      <c r="B55" s="37" t="s">
        <v>229</v>
      </c>
      <c r="C55" s="39" t="s">
        <v>155</v>
      </c>
      <c r="D55" s="39"/>
      <c r="E55" s="40"/>
      <c r="F55" s="40"/>
      <c r="G55" s="41" t="s">
        <v>44</v>
      </c>
      <c r="H55" s="37" t="s">
        <v>219</v>
      </c>
      <c r="I55" s="37" t="s">
        <v>219</v>
      </c>
      <c r="J55" s="37" t="s">
        <v>219</v>
      </c>
      <c r="K55" s="37" t="s">
        <v>219</v>
      </c>
      <c r="L55" s="37" t="s">
        <v>129</v>
      </c>
      <c r="M55" s="37" t="s">
        <v>148</v>
      </c>
    </row>
    <row r="56" spans="1:13" ht="13.5" customHeight="1">
      <c r="A56" s="125" t="s">
        <v>444</v>
      </c>
      <c r="B56" s="37" t="s">
        <v>223</v>
      </c>
      <c r="C56" s="39" t="s">
        <v>155</v>
      </c>
      <c r="D56" s="39"/>
      <c r="E56" s="40"/>
      <c r="F56" s="40"/>
      <c r="G56" s="41" t="s">
        <v>44</v>
      </c>
      <c r="H56" s="43" t="s">
        <v>221</v>
      </c>
      <c r="I56" s="43" t="s">
        <v>221</v>
      </c>
      <c r="J56" s="43" t="s">
        <v>221</v>
      </c>
      <c r="K56" s="43" t="s">
        <v>221</v>
      </c>
      <c r="L56" s="37" t="s">
        <v>129</v>
      </c>
      <c r="M56" s="37" t="s">
        <v>148</v>
      </c>
    </row>
    <row r="57" spans="1:13" ht="12.75">
      <c r="A57" s="125" t="s">
        <v>444</v>
      </c>
      <c r="B57" s="37" t="s">
        <v>225</v>
      </c>
      <c r="C57" s="39" t="s">
        <v>155</v>
      </c>
      <c r="D57" s="39"/>
      <c r="E57" s="40"/>
      <c r="F57" s="40"/>
      <c r="G57" s="41" t="s">
        <v>44</v>
      </c>
      <c r="H57" s="43" t="s">
        <v>222</v>
      </c>
      <c r="I57" s="43" t="s">
        <v>222</v>
      </c>
      <c r="J57" s="43" t="s">
        <v>222</v>
      </c>
      <c r="K57" s="43" t="s">
        <v>222</v>
      </c>
      <c r="L57" s="37" t="s">
        <v>129</v>
      </c>
      <c r="M57" s="37" t="s">
        <v>148</v>
      </c>
    </row>
    <row r="58" spans="1:13" ht="12.75">
      <c r="A58" s="125" t="s">
        <v>444</v>
      </c>
      <c r="B58" s="37" t="s">
        <v>227</v>
      </c>
      <c r="C58" s="39" t="s">
        <v>155</v>
      </c>
      <c r="D58" s="39"/>
      <c r="E58" s="40"/>
      <c r="F58" s="40"/>
      <c r="G58" s="41" t="s">
        <v>44</v>
      </c>
      <c r="H58" s="43" t="s">
        <v>224</v>
      </c>
      <c r="I58" s="43" t="s">
        <v>224</v>
      </c>
      <c r="J58" s="43" t="s">
        <v>224</v>
      </c>
      <c r="K58" s="43" t="s">
        <v>224</v>
      </c>
      <c r="L58" s="37" t="s">
        <v>129</v>
      </c>
      <c r="M58" s="37" t="s">
        <v>148</v>
      </c>
    </row>
    <row r="59" spans="1:13" ht="12.75" customHeight="1">
      <c r="A59" s="125" t="s">
        <v>444</v>
      </c>
      <c r="B59" s="37" t="s">
        <v>232</v>
      </c>
      <c r="C59" s="39" t="s">
        <v>155</v>
      </c>
      <c r="D59" s="39"/>
      <c r="E59" s="40"/>
      <c r="F59" s="40"/>
      <c r="G59" s="41" t="s">
        <v>44</v>
      </c>
      <c r="H59" s="43" t="s">
        <v>226</v>
      </c>
      <c r="I59" s="43" t="s">
        <v>226</v>
      </c>
      <c r="J59" s="43" t="s">
        <v>226</v>
      </c>
      <c r="K59" s="43" t="s">
        <v>226</v>
      </c>
      <c r="L59" s="37" t="s">
        <v>129</v>
      </c>
      <c r="M59" s="37" t="s">
        <v>148</v>
      </c>
    </row>
    <row r="60" spans="1:28" ht="12.75">
      <c r="A60" s="125" t="s">
        <v>444</v>
      </c>
      <c r="B60" s="37" t="s">
        <v>438</v>
      </c>
      <c r="C60" s="39"/>
      <c r="D60" s="39"/>
      <c r="E60" s="40"/>
      <c r="F60" s="40"/>
      <c r="G60" s="41"/>
      <c r="H60" s="43"/>
      <c r="I60" s="43"/>
      <c r="J60" s="43"/>
      <c r="K60" s="43"/>
      <c r="L60" s="37" t="s">
        <v>129</v>
      </c>
      <c r="M60" s="37" t="s">
        <v>148</v>
      </c>
      <c r="AA60" t="s">
        <v>155</v>
      </c>
      <c r="AB60" t="s">
        <v>439</v>
      </c>
    </row>
    <row r="61" spans="1:13" ht="12.75">
      <c r="A61" s="125" t="s">
        <v>444</v>
      </c>
      <c r="B61" s="37" t="s">
        <v>411</v>
      </c>
      <c r="C61" s="39" t="s">
        <v>155</v>
      </c>
      <c r="D61" s="39"/>
      <c r="E61" s="40"/>
      <c r="F61" s="40"/>
      <c r="G61" s="41" t="s">
        <v>44</v>
      </c>
      <c r="H61" s="44" t="s">
        <v>228</v>
      </c>
      <c r="I61" s="44" t="s">
        <v>228</v>
      </c>
      <c r="J61" s="44" t="s">
        <v>228</v>
      </c>
      <c r="K61" s="44" t="s">
        <v>228</v>
      </c>
      <c r="L61" s="37" t="s">
        <v>129</v>
      </c>
      <c r="M61" s="37" t="s">
        <v>148</v>
      </c>
    </row>
    <row r="62" spans="1:13" ht="12.75">
      <c r="A62" s="125" t="s">
        <v>444</v>
      </c>
      <c r="B62" s="37" t="s">
        <v>220</v>
      </c>
      <c r="C62" s="39" t="s">
        <v>155</v>
      </c>
      <c r="D62" s="39"/>
      <c r="E62" s="40"/>
      <c r="F62" s="40"/>
      <c r="G62" s="41" t="s">
        <v>44</v>
      </c>
      <c r="H62" s="44" t="s">
        <v>230</v>
      </c>
      <c r="I62" s="44" t="s">
        <v>230</v>
      </c>
      <c r="J62" s="44" t="s">
        <v>230</v>
      </c>
      <c r="K62" s="44" t="s">
        <v>230</v>
      </c>
      <c r="L62" s="37" t="s">
        <v>129</v>
      </c>
      <c r="M62" s="37" t="s">
        <v>148</v>
      </c>
    </row>
    <row r="63" spans="1:13" ht="15" customHeight="1">
      <c r="A63" s="125" t="s">
        <v>444</v>
      </c>
      <c r="B63" s="37" t="s">
        <v>348</v>
      </c>
      <c r="C63" s="39" t="s">
        <v>155</v>
      </c>
      <c r="D63" s="39"/>
      <c r="E63" s="40"/>
      <c r="F63" s="40"/>
      <c r="G63" s="41" t="s">
        <v>44</v>
      </c>
      <c r="H63" s="44" t="s">
        <v>231</v>
      </c>
      <c r="I63" s="44" t="s">
        <v>231</v>
      </c>
      <c r="J63" s="44" t="s">
        <v>231</v>
      </c>
      <c r="K63" s="44" t="s">
        <v>231</v>
      </c>
      <c r="L63" s="37" t="s">
        <v>129</v>
      </c>
      <c r="M63" s="37" t="s">
        <v>148</v>
      </c>
    </row>
    <row r="64" spans="1:28" ht="12.75">
      <c r="A64" s="125" t="s">
        <v>444</v>
      </c>
      <c r="B64" s="37" t="s">
        <v>440</v>
      </c>
      <c r="C64" s="39"/>
      <c r="D64" s="39"/>
      <c r="E64" s="40"/>
      <c r="F64" s="40"/>
      <c r="G64" s="41"/>
      <c r="H64" s="44"/>
      <c r="I64" s="44"/>
      <c r="J64" s="44"/>
      <c r="K64" s="44"/>
      <c r="L64" s="37" t="s">
        <v>129</v>
      </c>
      <c r="M64" s="37" t="s">
        <v>148</v>
      </c>
      <c r="AA64" t="s">
        <v>155</v>
      </c>
      <c r="AB64" t="s">
        <v>441</v>
      </c>
    </row>
    <row r="65" spans="1:13" ht="12.75">
      <c r="A65" s="125" t="s">
        <v>444</v>
      </c>
      <c r="B65" s="37" t="s">
        <v>412</v>
      </c>
      <c r="C65" s="39" t="s">
        <v>155</v>
      </c>
      <c r="D65" s="39"/>
      <c r="E65" s="40"/>
      <c r="F65" s="40"/>
      <c r="G65" s="41" t="s">
        <v>44</v>
      </c>
      <c r="H65" s="45" t="s">
        <v>234</v>
      </c>
      <c r="I65" s="45" t="s">
        <v>234</v>
      </c>
      <c r="J65" s="45" t="s">
        <v>234</v>
      </c>
      <c r="K65" s="45" t="s">
        <v>234</v>
      </c>
      <c r="L65" s="37" t="s">
        <v>129</v>
      </c>
      <c r="M65" s="37" t="s">
        <v>148</v>
      </c>
    </row>
    <row r="70" s="46" customFormat="1" ht="18.75" customHeight="1"/>
    <row r="71" s="46" customFormat="1" ht="15" customHeight="1"/>
    <row r="72" s="46" customFormat="1" ht="18" customHeight="1"/>
    <row r="73" spans="1:224" ht="16.5" customHeight="1">
      <c r="A73" s="46"/>
      <c r="B73" s="46"/>
      <c r="C73" s="46"/>
      <c r="D73" s="46"/>
      <c r="E73" s="46"/>
      <c r="F73" s="46"/>
      <c r="G73" s="47"/>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row>
    <row r="74" spans="1:224" ht="16.5" customHeight="1">
      <c r="A74" s="46"/>
      <c r="B74" s="46"/>
      <c r="C74" s="46"/>
      <c r="D74" s="46"/>
      <c r="E74" s="46"/>
      <c r="F74" s="46"/>
      <c r="G74" s="47"/>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row>
    <row r="75" ht="18" customHeight="1"/>
    <row r="76" ht="18" customHeight="1"/>
    <row r="77" ht="21.75" customHeight="1"/>
    <row r="80" ht="12.75">
      <c r="G80"/>
    </row>
    <row r="81" ht="12.75">
      <c r="G81"/>
    </row>
    <row r="82" ht="12.75">
      <c r="G82"/>
    </row>
    <row r="83" ht="12.75">
      <c r="G83"/>
    </row>
    <row r="84" ht="12.75">
      <c r="G84"/>
    </row>
    <row r="85" ht="12.75">
      <c r="G85"/>
    </row>
    <row r="86" ht="12.75">
      <c r="G86"/>
    </row>
    <row r="87" ht="12.75">
      <c r="G87"/>
    </row>
    <row r="88" ht="12.75">
      <c r="G88"/>
    </row>
    <row r="89" ht="12.75">
      <c r="G89"/>
    </row>
    <row r="90" ht="12.75">
      <c r="G90"/>
    </row>
    <row r="91" ht="12.75">
      <c r="G91"/>
    </row>
    <row r="92" ht="12.75">
      <c r="G92"/>
    </row>
    <row r="93" ht="12.75">
      <c r="G93"/>
    </row>
    <row r="94" ht="12.75">
      <c r="G94"/>
    </row>
    <row r="95" ht="12.75">
      <c r="G95"/>
    </row>
    <row r="96" ht="12.75">
      <c r="G96"/>
    </row>
    <row r="97" ht="12.75">
      <c r="G97"/>
    </row>
    <row r="98" ht="12.75">
      <c r="G98"/>
    </row>
    <row r="99" ht="12.75">
      <c r="G99"/>
    </row>
    <row r="100" ht="12.75">
      <c r="G100"/>
    </row>
    <row r="101" ht="12.75">
      <c r="G101"/>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5"/>
  <dimension ref="A1:BA20"/>
  <sheetViews>
    <sheetView workbookViewId="0" topLeftCell="I1">
      <pane ySplit="1" topLeftCell="BM12" activePane="bottomLeft" state="frozen"/>
      <selection pane="topLeft" activeCell="A1" sqref="A1"/>
      <selection pane="bottomLeft" activeCell="P14" sqref="P14"/>
    </sheetView>
  </sheetViews>
  <sheetFormatPr defaultColWidth="9.140625" defaultRowHeight="12.75"/>
  <cols>
    <col min="5" max="5" width="10.140625" style="0" bestFit="1" customWidth="1"/>
    <col min="6" max="6" width="10.57421875" style="0" bestFit="1" customWidth="1"/>
    <col min="7" max="7" width="10.140625" style="0" bestFit="1" customWidth="1"/>
    <col min="8" max="9" width="16.140625" style="0" bestFit="1" customWidth="1"/>
    <col min="10" max="10" width="15.28125" style="0" customWidth="1"/>
    <col min="11" max="11" width="10.00390625" style="0" bestFit="1" customWidth="1"/>
    <col min="12" max="13" width="13.140625" style="0" bestFit="1" customWidth="1"/>
    <col min="14" max="14" width="9.57421875" style="0" bestFit="1" customWidth="1"/>
    <col min="15" max="15" width="12.7109375" style="0" bestFit="1" customWidth="1"/>
    <col min="18" max="18" width="9.57421875" style="0" bestFit="1" customWidth="1"/>
    <col min="19" max="20" width="10.140625" style="0" bestFit="1" customWidth="1"/>
    <col min="21" max="21" width="24.8515625" style="0" bestFit="1" customWidth="1"/>
    <col min="22" max="22" width="10.28125" style="0" customWidth="1"/>
    <col min="23" max="23" width="11.28125" style="0" customWidth="1"/>
    <col min="24" max="24" width="25.28125" style="0" bestFit="1" customWidth="1"/>
    <col min="25" max="25" width="9.57421875" style="0" bestFit="1" customWidth="1"/>
    <col min="27" max="27" width="15.57421875" style="0" bestFit="1" customWidth="1"/>
    <col min="28" max="28" width="10.28125" style="0" customWidth="1"/>
    <col min="29" max="29" width="18.140625" style="0" customWidth="1"/>
    <col min="30" max="30" width="20.28125" style="0" customWidth="1"/>
    <col min="32" max="32" width="10.140625" style="0" bestFit="1" customWidth="1"/>
    <col min="36" max="36" width="10.57421875" style="0" customWidth="1"/>
    <col min="47" max="47" width="12.421875" style="0" customWidth="1"/>
    <col min="50" max="50" width="10.57421875" style="0" bestFit="1" customWidth="1"/>
  </cols>
  <sheetData>
    <row r="1" spans="2:53" ht="12.7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c r="AZ1">
        <v>52</v>
      </c>
      <c r="BA1">
        <v>53</v>
      </c>
    </row>
    <row r="2" spans="1:23" ht="12.75">
      <c r="A2" s="36" t="s">
        <v>341</v>
      </c>
      <c r="W2">
        <v>6000</v>
      </c>
    </row>
    <row r="3" spans="1:16" s="12" customFormat="1" ht="36">
      <c r="A3" s="49" t="s">
        <v>245</v>
      </c>
      <c r="B3" s="48" t="s">
        <v>246</v>
      </c>
      <c r="C3" s="48" t="s">
        <v>247</v>
      </c>
      <c r="D3" s="48" t="s">
        <v>248</v>
      </c>
      <c r="E3" s="48" t="s">
        <v>249</v>
      </c>
      <c r="F3" s="48" t="s">
        <v>250</v>
      </c>
      <c r="G3" s="48" t="s">
        <v>311</v>
      </c>
      <c r="H3" s="48" t="s">
        <v>312</v>
      </c>
      <c r="I3" s="48" t="s">
        <v>251</v>
      </c>
      <c r="J3" s="48" t="s">
        <v>252</v>
      </c>
      <c r="K3" s="48" t="s">
        <v>253</v>
      </c>
      <c r="L3" s="48" t="s">
        <v>254</v>
      </c>
      <c r="M3" s="48" t="s">
        <v>255</v>
      </c>
      <c r="N3" s="48" t="s">
        <v>256</v>
      </c>
      <c r="O3" s="48" t="s">
        <v>257</v>
      </c>
      <c r="P3" s="50" t="s">
        <v>258</v>
      </c>
    </row>
    <row r="4" spans="1:16" s="12" customFormat="1" ht="12.75">
      <c r="A4" s="49"/>
      <c r="B4" s="48"/>
      <c r="C4" s="48"/>
      <c r="D4" s="48"/>
      <c r="E4" s="48"/>
      <c r="F4" s="48"/>
      <c r="G4" s="48"/>
      <c r="H4" s="48"/>
      <c r="I4" s="48"/>
      <c r="J4" s="48"/>
      <c r="K4" s="48"/>
      <c r="L4" s="48"/>
      <c r="M4" s="48"/>
      <c r="N4" s="48"/>
      <c r="O4" s="48"/>
      <c r="P4" s="48"/>
    </row>
    <row r="5" spans="1:16" s="12" customFormat="1" ht="12.75">
      <c r="A5" s="49"/>
      <c r="B5" s="48"/>
      <c r="C5" s="48"/>
      <c r="D5" s="48"/>
      <c r="E5" s="48"/>
      <c r="F5" s="48"/>
      <c r="G5" s="48"/>
      <c r="H5" s="48"/>
      <c r="I5" s="48"/>
      <c r="J5" s="48"/>
      <c r="K5" s="48"/>
      <c r="L5" s="48"/>
      <c r="M5" s="48"/>
      <c r="N5" s="48"/>
      <c r="O5" s="48"/>
      <c r="P5" s="48"/>
    </row>
    <row r="6" spans="1:9" ht="12.75">
      <c r="A6">
        <v>1</v>
      </c>
      <c r="B6" t="s">
        <v>344</v>
      </c>
      <c r="C6" t="s">
        <v>367</v>
      </c>
      <c r="D6" t="str">
        <f>LEFT(Param!V2,1)</f>
        <v>C</v>
      </c>
      <c r="E6" s="61">
        <f ca="1">TODAY()</f>
        <v>38899</v>
      </c>
      <c r="F6">
        <v>1</v>
      </c>
      <c r="G6" t="s">
        <v>345</v>
      </c>
      <c r="H6">
        <f>IF(LEFT(Form!Y46,1)="Y",Form!AJ46,IF(F10="R",UPPER(Form!M8),UPPER(Form!M9)))</f>
      </c>
      <c r="I6" s="11">
        <v>1</v>
      </c>
    </row>
    <row r="8" ht="12.75">
      <c r="A8" s="36" t="s">
        <v>342</v>
      </c>
    </row>
    <row r="9" spans="1:53" s="12" customFormat="1" ht="120">
      <c r="A9" s="51" t="s">
        <v>245</v>
      </c>
      <c r="B9" s="48" t="s">
        <v>246</v>
      </c>
      <c r="C9" s="48" t="s">
        <v>259</v>
      </c>
      <c r="D9" s="49" t="s">
        <v>313</v>
      </c>
      <c r="E9" s="52" t="s">
        <v>260</v>
      </c>
      <c r="F9" s="52" t="s">
        <v>261</v>
      </c>
      <c r="G9" s="52" t="s">
        <v>314</v>
      </c>
      <c r="H9" s="49" t="s">
        <v>262</v>
      </c>
      <c r="I9" s="49" t="s">
        <v>263</v>
      </c>
      <c r="J9" s="53" t="s">
        <v>264</v>
      </c>
      <c r="K9" s="53" t="s">
        <v>265</v>
      </c>
      <c r="L9" s="54" t="s">
        <v>315</v>
      </c>
      <c r="M9" s="48" t="s">
        <v>316</v>
      </c>
      <c r="N9" s="48" t="s">
        <v>266</v>
      </c>
      <c r="O9" s="48" t="s">
        <v>317</v>
      </c>
      <c r="P9" s="48" t="s">
        <v>267</v>
      </c>
      <c r="Q9" s="48" t="s">
        <v>268</v>
      </c>
      <c r="R9" s="48" t="s">
        <v>269</v>
      </c>
      <c r="S9" s="49" t="s">
        <v>318</v>
      </c>
      <c r="T9" s="55" t="s">
        <v>319</v>
      </c>
      <c r="U9" s="53" t="s">
        <v>320</v>
      </c>
      <c r="V9" s="49" t="s">
        <v>321</v>
      </c>
      <c r="W9" s="49" t="s">
        <v>322</v>
      </c>
      <c r="X9" s="49" t="s">
        <v>323</v>
      </c>
      <c r="Y9" s="49" t="s">
        <v>324</v>
      </c>
      <c r="Z9" s="49" t="s">
        <v>325</v>
      </c>
      <c r="AA9" s="49" t="s">
        <v>326</v>
      </c>
      <c r="AB9" s="55" t="s">
        <v>327</v>
      </c>
      <c r="AC9" s="55" t="s">
        <v>328</v>
      </c>
      <c r="AD9" s="55" t="s">
        <v>329</v>
      </c>
      <c r="AE9" s="49" t="s">
        <v>330</v>
      </c>
      <c r="AF9" s="52" t="s">
        <v>331</v>
      </c>
      <c r="AG9" s="49" t="s">
        <v>270</v>
      </c>
      <c r="AH9" s="49" t="s">
        <v>271</v>
      </c>
      <c r="AI9" s="49" t="s">
        <v>272</v>
      </c>
      <c r="AJ9" s="49" t="s">
        <v>273</v>
      </c>
      <c r="AK9" s="49" t="s">
        <v>274</v>
      </c>
      <c r="AL9" s="49" t="s">
        <v>275</v>
      </c>
      <c r="AM9" s="49" t="s">
        <v>276</v>
      </c>
      <c r="AN9" s="49" t="s">
        <v>199</v>
      </c>
      <c r="AO9" s="49" t="s">
        <v>202</v>
      </c>
      <c r="AP9" s="49" t="s">
        <v>277</v>
      </c>
      <c r="AQ9" s="98" t="s">
        <v>278</v>
      </c>
      <c r="AR9" s="49" t="s">
        <v>279</v>
      </c>
      <c r="AS9" s="49" t="s">
        <v>280</v>
      </c>
      <c r="AT9" s="49" t="s">
        <v>281</v>
      </c>
      <c r="AU9" s="49" t="s">
        <v>332</v>
      </c>
      <c r="AV9" s="56" t="s">
        <v>282</v>
      </c>
      <c r="AW9" s="57" t="s">
        <v>283</v>
      </c>
      <c r="AX9" s="57" t="s">
        <v>284</v>
      </c>
      <c r="AY9" s="146" t="s">
        <v>400</v>
      </c>
      <c r="AZ9" s="146" t="s">
        <v>401</v>
      </c>
      <c r="BA9" s="58" t="s">
        <v>252</v>
      </c>
    </row>
    <row r="10" spans="1:52" ht="12.75">
      <c r="A10">
        <v>2</v>
      </c>
      <c r="B10" t="s">
        <v>342</v>
      </c>
      <c r="C10">
        <v>1</v>
      </c>
      <c r="D10">
        <f>IF(F10="C1","",Param!R3)</f>
      </c>
      <c r="E10" t="str">
        <f>Form!V1</f>
        <v>27Q</v>
      </c>
      <c r="F10" t="s">
        <v>132</v>
      </c>
      <c r="G10" t="str">
        <f>IF(OR(F10="R",F10="C5",F10="C9",F10="C1",F10="Y"),"",IF(LEFT(Form!M14,1)="O","1","0"))</f>
        <v>0</v>
      </c>
      <c r="H10" s="10">
        <f>IF(OR(F10="R"),"",IF(Form!AG12=0,"",Form!AG12))</f>
      </c>
      <c r="I10" s="10">
        <f>IF(OR(F10="R"),"",IF(Form!AG13=0,"",Form!AG13))</f>
      </c>
      <c r="L10">
        <f>IF(F10="R","",UPPER(Form!M9))</f>
      </c>
      <c r="M10">
        <f>IF(F10="C5","",IF(OR(F10="C1",F10="R"),UPPER(Form!M8),UPPER(Form!M9)))</f>
      </c>
      <c r="O10">
        <f>IF(OR(F10="C5",F10="C9",G10="0",F10="Y"),"",UPPER(Form!M10))</f>
      </c>
      <c r="P10">
        <f>TEXT(LEFT(Form!AG10,4),"0000")&amp;TEXT(RIGHT(Form!AG10,2),"00")</f>
      </c>
      <c r="Q10">
        <f>TEXT(LEFT(Form!AG8,4),"0000")&amp;TEXT(RIGHT(Form!AG8,2),"00")</f>
      </c>
      <c r="R10" t="str">
        <f>IF(Form!W6="JUNE","Q1",IF(Form!W6="SEPTEMBER","Q2",IF(Form!W6="DECEMBER","Q3","Q4")))</f>
        <v>Q4</v>
      </c>
      <c r="S10">
        <f>IF(Form!M17=0,"",Form!M17)</f>
      </c>
      <c r="T10" s="10">
        <f>IF(OR(F10="C5",F10="C9",G10="0",F10="Y"),"",IF(Form!M19=0,"",Form!M19))</f>
      </c>
      <c r="U10">
        <f>IF(OR(F10="C5",F10="C9",G10="0",F10="Y"),"",IF(Form!M21=0,"",Form!M21))</f>
      </c>
      <c r="V10">
        <f>IF(OR(F10="C5",F10="C9",G10="0",F10="Y"),"",IF(Form!M22=0,"",Form!M22))</f>
      </c>
      <c r="W10">
        <f>IF(OR(F10="C5",F10="C9",G10="0",F10="Y"),"",IF(Form!M23=0,"",Form!M23))</f>
      </c>
      <c r="X10">
        <f>IF(OR(F10="C5",F10="C9",G10="0",F10="Y"),"",IF(Form!M24=0,"",Form!M24))</f>
      </c>
      <c r="Y10">
        <f>IF(OR(F10="C5",F10="C9",G10="0",F10="Y"),"",IF(Form!M25=0,"",Form!M25))</f>
      </c>
      <c r="Z10">
        <f>IF(OR(F10="C5",F10="C9",G10="0",F10="Y"),"",Form!IR88)</f>
      </c>
      <c r="AA10">
        <f>IF(OR(F10="C5",F10="C9",G10="0",F10="Y"),"",IF(Form!M27=0,"",Form!M27))</f>
      </c>
      <c r="AB10">
        <f>IF(OR(F10="C5",F10="C9",G10="0",F10="Y"),"",IF(Form!M29=0,"",Form!M29))</f>
      </c>
      <c r="AC10">
        <f>IF(OR(F10="C5",F10="C9",G10="0",F10="Y"),"",IF(Form!M28=0,"",Form!M28))</f>
      </c>
      <c r="AD10">
        <f>IF(OR(F10="C5",F10="C9",G10="0",F10="Y"),"",IF(Form!P28=0,"",Form!P28))</f>
      </c>
      <c r="AE10">
        <f>IF(OR(F10="C5",F10="C9",G10="0",F10="Y"),"",Form!AN28)</f>
      </c>
      <c r="AF10" t="str">
        <f>IF(Form!V18="Others","O","C")</f>
        <v>C</v>
      </c>
      <c r="AG10">
        <f>IF(OR(F10="C5",F10="C9",G10="0",F10="Y"),"",Form!M32)</f>
      </c>
      <c r="AH10">
        <f>IF(OR(F10="C5",F10="C9",G10="0",F10="Y"),"",IF(Form!M33=0,"",Form!M33))</f>
      </c>
      <c r="AI10">
        <f>IF(OR(F10="C5",F10="C9",G10="0",F10="Y"),"",IF(Form!M34=0,"",Form!M34))</f>
      </c>
      <c r="AJ10">
        <f>IF(OR(F10="C5",F10="C9",G10="0",F10="Y"),"",IF(Form!M35=0,"",Form!M35))</f>
      </c>
      <c r="AK10">
        <f>IF(OR(F10="C5",F10="C9",G10="0",F10="Y"),"",IF(Form!M36=0,"",Form!M36))</f>
      </c>
      <c r="AL10">
        <f>IF(OR(F10="C5",F10="C9",G10="0",F10="Y"),"",IF(Form!M37=0,"",Form!M37))</f>
      </c>
      <c r="AM10">
        <f>IF(OR(F10="C5",F10="C9",G10="0",F10="Y"),"",IF(Form!M38=0,"",Form!M38))</f>
      </c>
      <c r="AN10">
        <f>IF(OR(F10="C5",F10="C9",G10="0",F10="Y"),"",Form!IQ88)</f>
      </c>
      <c r="AO10">
        <f>IF(OR(F10="C5",F10="C9",G10="0",F10="Y"),"",IF(Form!M40=0,"",Form!M40))</f>
      </c>
      <c r="AP10">
        <f>IF(OR(F10="C5",F10="C9",G10="0",F10="Y"),"",IF(Form!M42=0,"",Form!M42))</f>
      </c>
      <c r="AR10">
        <f>IF(OR(F10="C5",F10="C9",G10="0",F10="Y"),"",IF(Form!M41=0,"",Form!M41))</f>
      </c>
      <c r="AS10">
        <f>IF(OR(F10="C5",F10="C9",G10="0",F10="Y"),"",IF(Form!P41=0,"",Form!P41))</f>
      </c>
      <c r="AT10">
        <f>IF(OR(F10="C5",F10="C9",G10="0",F10="Y"),"",Form!AN41)</f>
      </c>
      <c r="AU10" s="18">
        <f>IF(OR(F10="C5",F10="C1",F10="Y"),"",OltasTotal)</f>
        <v>0</v>
      </c>
      <c r="AX10" s="18"/>
      <c r="AY10" s="64" t="str">
        <f>IF(Form!M43=0,"","N")</f>
        <v>N</v>
      </c>
      <c r="AZ10">
        <f>IF(Form!P43=0,"","")</f>
      </c>
    </row>
    <row r="11" ht="12.75">
      <c r="AX11" s="18"/>
    </row>
    <row r="12" ht="12.75">
      <c r="A12" s="36" t="s">
        <v>343</v>
      </c>
    </row>
    <row r="13" spans="1:39" s="12" customFormat="1" ht="156">
      <c r="A13" s="53" t="s">
        <v>245</v>
      </c>
      <c r="B13" s="53" t="s">
        <v>246</v>
      </c>
      <c r="C13" s="53" t="s">
        <v>259</v>
      </c>
      <c r="D13" s="48" t="s">
        <v>333</v>
      </c>
      <c r="E13" s="59" t="s">
        <v>285</v>
      </c>
      <c r="F13" s="48" t="s">
        <v>334</v>
      </c>
      <c r="G13" s="49" t="s">
        <v>335</v>
      </c>
      <c r="H13" s="59" t="s">
        <v>286</v>
      </c>
      <c r="I13" s="59" t="s">
        <v>287</v>
      </c>
      <c r="J13" s="59" t="s">
        <v>288</v>
      </c>
      <c r="K13" s="59" t="s">
        <v>336</v>
      </c>
      <c r="L13" s="59" t="s">
        <v>289</v>
      </c>
      <c r="M13" s="59" t="s">
        <v>337</v>
      </c>
      <c r="N13" s="59" t="s">
        <v>290</v>
      </c>
      <c r="O13" s="49" t="s">
        <v>338</v>
      </c>
      <c r="P13" s="49" t="s">
        <v>291</v>
      </c>
      <c r="Q13" s="59" t="s">
        <v>339</v>
      </c>
      <c r="R13" s="59" t="s">
        <v>292</v>
      </c>
      <c r="S13" s="59" t="s">
        <v>293</v>
      </c>
      <c r="T13" s="59" t="s">
        <v>294</v>
      </c>
      <c r="U13" s="60" t="s">
        <v>295</v>
      </c>
      <c r="V13" s="48" t="s">
        <v>296</v>
      </c>
      <c r="W13" s="48" t="s">
        <v>297</v>
      </c>
      <c r="X13" s="48" t="s">
        <v>298</v>
      </c>
      <c r="Y13" s="49" t="s">
        <v>299</v>
      </c>
      <c r="Z13" s="49" t="s">
        <v>300</v>
      </c>
      <c r="AA13" s="49" t="s">
        <v>301</v>
      </c>
      <c r="AB13" s="49" t="s">
        <v>340</v>
      </c>
      <c r="AC13" s="49" t="s">
        <v>302</v>
      </c>
      <c r="AD13" s="48" t="s">
        <v>303</v>
      </c>
      <c r="AE13" s="48" t="s">
        <v>304</v>
      </c>
      <c r="AF13" s="48" t="s">
        <v>305</v>
      </c>
      <c r="AG13" s="49" t="s">
        <v>306</v>
      </c>
      <c r="AH13" s="49" t="s">
        <v>307</v>
      </c>
      <c r="AI13" s="49" t="s">
        <v>308</v>
      </c>
      <c r="AJ13" s="49" t="s">
        <v>309</v>
      </c>
      <c r="AK13" s="49" t="s">
        <v>310</v>
      </c>
      <c r="AL13" s="49" t="s">
        <v>278</v>
      </c>
      <c r="AM13" s="58" t="s">
        <v>252</v>
      </c>
    </row>
    <row r="14" spans="1:37" ht="12.75">
      <c r="A14">
        <v>3</v>
      </c>
      <c r="B14" t="s">
        <v>343</v>
      </c>
      <c r="C14">
        <v>1</v>
      </c>
      <c r="D14" s="64">
        <f>Challan!A6</f>
        <v>1</v>
      </c>
      <c r="E14">
        <v>1</v>
      </c>
      <c r="F14" t="str">
        <f>IF(Challan!I6=0,"Y","N")</f>
        <v>N</v>
      </c>
      <c r="G14" t="str">
        <f>IF(AND(F10="C3",LEFT(Challan!X6,1)="U"),"1",IF(F10="C3","0",""))</f>
        <v>0</v>
      </c>
      <c r="K14">
        <f>IF(OR(F10="C9",F10="R"),"",IF(O14&lt;&gt;"",IF(Challan!O6="","",Challan!O6),""))</f>
      </c>
      <c r="L14">
        <f>IF(F10="C5","",IF(P14&lt;&gt;"",IF(AND(F10="C9",Challan!P6=0),"",Challan!P6),""))</f>
      </c>
      <c r="M14">
        <f>IF(OR(F10="C9",F10="R"),"",IF(O14="",IF(Challan!O6="","",Challan!O6),""))</f>
      </c>
      <c r="N14">
        <f>IF(F10="C5","",IF(P14="",IF(AND(F10="C9",Challan!P6=0),"",Challan!P6),""))</f>
        <v>414</v>
      </c>
      <c r="O14" s="95">
        <f>IF(OR(F10="C9",F10="R"),"",IF(Challan!K6="","",Challan!K6))</f>
      </c>
      <c r="P14" s="95">
        <f>IF(F10="C5","",IF(AND(F10="C9",Challan!L6=0),"",IF(Challan!L6="","",Challan!L6)))</f>
      </c>
      <c r="Q14" s="61">
        <f>IF(OR(F10="C9",F10="R"),"",Challan!M6)</f>
        <v>0</v>
      </c>
      <c r="R14" s="61">
        <f>IF(F10="C5","",Challan!N6)</f>
        <v>38482</v>
      </c>
      <c r="U14">
        <f>IF(OR(F10="C5",G14="0"),"",Challan!B6)</f>
      </c>
      <c r="V14" s="18">
        <f>IF(OR(F10="C5",G14="0"),"",Challan!C6)</f>
      </c>
      <c r="W14" s="18">
        <f>IF(OR(F10="C5",G14="0"),"",Challan!D6)</f>
      </c>
      <c r="X14" s="18">
        <f>IF(OR(F10="C5",G14="0"),"",Challan!E6)</f>
      </c>
      <c r="Y14" s="18">
        <f>IF(OR(F10="C5",G14="0"),"",Challan!F6)</f>
      </c>
      <c r="Z14" s="18">
        <f>IF(OR(F10="C5",G14="0"),"",Challan!G6)</f>
      </c>
      <c r="AA14" s="18">
        <f>IF(OR(F10="C5"),"",Challan!I6)</f>
        <v>123457189012</v>
      </c>
      <c r="AB14" s="18">
        <f>IF(OR(F10="C9",F10="R"),"",Challan!H6)</f>
        <v>0</v>
      </c>
      <c r="AC14" s="18">
        <f>IF(OR(F10="C5",F10="C2"),"",Challan!U6-Challan!Z6)</f>
        <v>5252</v>
      </c>
      <c r="AD14" s="18">
        <f>IF(OR(F10="C5",F10="C2"),"",Challan!U6)</f>
        <v>5252</v>
      </c>
      <c r="AE14" s="18">
        <f>IF(OR(F10="C5",F10="C2"),"",IF(F10="R",Challan!V6,0))</f>
        <v>0</v>
      </c>
      <c r="AF14" s="18">
        <f>IF(OR(F10="C5",F10="C2"),"",IF(F10="R",Challan!W6,0))</f>
        <v>0</v>
      </c>
      <c r="AG14" s="18">
        <f>IF(ISERROR(AD14+AE14+AF14),"",AD14+AE14+AF14)</f>
        <v>5252</v>
      </c>
      <c r="AH14" s="18">
        <f>IF(OR(F10="C5"),"",Challan!R6)</f>
        <v>452</v>
      </c>
      <c r="AI14" s="18">
        <f>IF(OR(F10="C5"),"",Challan!S6)</f>
        <v>2452</v>
      </c>
      <c r="AJ14" s="64">
        <f>IF(OR(F10="C5",G14="0"),"",IF(LEN(Challan!J6)=0,"",Challan!J6))</f>
      </c>
      <c r="AK14" s="64" t="str">
        <f>IF(F10="C5","",IF(LEN(Challan!Q6)=0,"",LEFT(Challan!Q6,1)))</f>
        <v>Y</v>
      </c>
    </row>
    <row r="15" spans="23:26" ht="12.75">
      <c r="W15">
        <f>IF(Challan!D6=0,"",Challan!D6)</f>
        <v>100000</v>
      </c>
      <c r="X15">
        <f>IF(Challan!E6=0,"",Challan!E6)</f>
        <v>100000</v>
      </c>
      <c r="Y15">
        <f>IF(Challan!F6=0,"",Challan!F6)</f>
        <v>100000</v>
      </c>
      <c r="Z15">
        <f>IF(Challan!G6=0,"",Challan!G6)</f>
        <v>100000</v>
      </c>
    </row>
    <row r="17" ht="12.75">
      <c r="A17" s="36" t="s">
        <v>368</v>
      </c>
    </row>
    <row r="18" spans="1:33" ht="144">
      <c r="A18" s="48" t="s">
        <v>245</v>
      </c>
      <c r="B18" s="48" t="s">
        <v>246</v>
      </c>
      <c r="C18" s="48" t="s">
        <v>259</v>
      </c>
      <c r="D18" s="48" t="s">
        <v>369</v>
      </c>
      <c r="E18" s="48" t="s">
        <v>370</v>
      </c>
      <c r="F18" s="48" t="s">
        <v>371</v>
      </c>
      <c r="G18" s="83" t="s">
        <v>372</v>
      </c>
      <c r="H18" s="84" t="s">
        <v>373</v>
      </c>
      <c r="I18" s="52" t="s">
        <v>374</v>
      </c>
      <c r="J18" s="48" t="s">
        <v>375</v>
      </c>
      <c r="K18" s="52" t="s">
        <v>376</v>
      </c>
      <c r="L18" s="48" t="s">
        <v>377</v>
      </c>
      <c r="M18" s="49" t="s">
        <v>378</v>
      </c>
      <c r="N18" s="48" t="s">
        <v>221</v>
      </c>
      <c r="O18" s="48" t="s">
        <v>222</v>
      </c>
      <c r="P18" s="48" t="s">
        <v>224</v>
      </c>
      <c r="Q18" s="48" t="s">
        <v>379</v>
      </c>
      <c r="R18" s="48" t="s">
        <v>380</v>
      </c>
      <c r="S18" s="85" t="s">
        <v>228</v>
      </c>
      <c r="T18" s="85" t="s">
        <v>381</v>
      </c>
      <c r="U18" s="85" t="s">
        <v>402</v>
      </c>
      <c r="V18" s="85" t="s">
        <v>382</v>
      </c>
      <c r="W18" s="85" t="s">
        <v>231</v>
      </c>
      <c r="X18" s="52" t="s">
        <v>233</v>
      </c>
      <c r="Y18" s="86" t="s">
        <v>383</v>
      </c>
      <c r="Z18" s="84" t="s">
        <v>234</v>
      </c>
      <c r="AA18" s="84" t="s">
        <v>384</v>
      </c>
      <c r="AB18" s="87" t="s">
        <v>385</v>
      </c>
      <c r="AC18" s="88" t="s">
        <v>386</v>
      </c>
      <c r="AD18" s="48" t="s">
        <v>387</v>
      </c>
      <c r="AE18" s="48" t="s">
        <v>388</v>
      </c>
      <c r="AF18" s="49" t="s">
        <v>389</v>
      </c>
      <c r="AG18" s="58" t="s">
        <v>252</v>
      </c>
    </row>
    <row r="19" spans="1:30" ht="12.75">
      <c r="A19">
        <v>4</v>
      </c>
      <c r="B19" t="s">
        <v>368</v>
      </c>
      <c r="C19" s="10">
        <v>1</v>
      </c>
      <c r="D19" s="64">
        <f>D14</f>
        <v>1</v>
      </c>
      <c r="E19" s="125">
        <f>'Annexure-I'!J10</f>
        <v>1</v>
      </c>
      <c r="F19" t="str">
        <f>IF(OR(F10="C5"),"",IF(OR(F10="R",F10="C9"),"O",IF(F10="C3",IF(OR(LEFT('Annexure-I'!AB10,1)="",LEFT('Annexure-I'!AB10,1)="P"),"U",LEFT('Annexure-I'!AB10,1)))))</f>
        <v>Y</v>
      </c>
      <c r="H19">
        <f>IF(OR(F10="C5",F19="D"),"",'Annexure-I'!K10)</f>
        <v>1</v>
      </c>
      <c r="I19">
        <f>IF(OR(F10="C5",F10="C9",F10="R"),"",UPPER('Annexure-I'!L10))</f>
      </c>
      <c r="J19" t="str">
        <f>IF(OR(UPPER('Annexure-I'!L10)="PANAPPLIED",UPPER('Annexure-I'!L10)="PANINVALID",UPPER('Annexure-I'!L10)="PANNOTAVBL",UPPER('Annexure-I'!M10)="PANNOTAVBL",UPPER('Annexure-I'!M10)="PANAPPLIED",UPPER('Annexure-I'!M10)="PANINVALID"),UPPER('Annexure-I'!M10),IF(UPPER('Annexure-I'!L10)&lt;&gt;UPPER('Annexure-I'!M10),IF(OR(F10="C5",UPPER('Annexure-I'!L10)=""),UPPER('Annexure-I'!M10),UPPER('Annexure-I'!L10)),UPPER('Annexure-I'!M10)))</f>
        <v>PANINVALID</v>
      </c>
      <c r="K19">
        <f>L19</f>
      </c>
      <c r="L19">
        <f>IF(OR(F10="C5",F10="R"),"",IF('Annexure-I'!AC10="","",'Annexure-I'!AC10))</f>
      </c>
      <c r="M19" t="str">
        <f>IF(OR(F10="C5",F19="D"),"",'Annexure-I'!N10)</f>
        <v>adf</v>
      </c>
      <c r="N19" s="18">
        <f>IF(F10="C5","",'Annexure-I'!R10)</f>
        <v>5252</v>
      </c>
      <c r="O19" s="18">
        <f>IF(F10="C5","",'Annexure-I'!S10)</f>
        <v>52</v>
      </c>
      <c r="P19" s="18">
        <f>IF(F10="C5","",'Annexure-I'!T10)</f>
        <v>25</v>
      </c>
      <c r="Q19" s="18">
        <f>IF(F10="C5","",'Annexure-I'!U10)</f>
        <v>5329</v>
      </c>
      <c r="R19" s="18">
        <f>IF(OR(F10="C9",F10="R",F19="A"),"",'Annexure-I'!V10)</f>
        <v>0</v>
      </c>
      <c r="S19" s="18">
        <f>IF(F10="C5","",'Annexure-I'!W10)</f>
        <v>100</v>
      </c>
      <c r="T19" s="18">
        <f>IF(OR(F10="C9",F10="R",F19="A"),"",'Annexure-I'!X10)</f>
        <v>0</v>
      </c>
      <c r="U19" s="18"/>
      <c r="V19" s="18">
        <f>IF(OR(F10="C5",F19="D"),"",'Annexure-I'!P10)</f>
        <v>24134.35</v>
      </c>
      <c r="W19" s="61">
        <f>IF(OR(F10="C5",F19="D"),"",'Annexure-I'!O10)</f>
        <v>38482</v>
      </c>
      <c r="X19" s="61">
        <f>IF(OR(F10="C5",F19="D"),"",IF('Annexure-I'!Y10=0,"",'Annexure-I'!Y10))</f>
        <v>38482</v>
      </c>
      <c r="Y19" s="90"/>
      <c r="Z19" s="90">
        <f>IF(OR(F10="C5",F19="D"),"",'Annexure-I'!Z10)</f>
        <v>10</v>
      </c>
      <c r="AA19">
        <f>IF(OR(F10="C5",F19="D"),"",IF('Annexure-I'!AA10="G","Y",""))</f>
      </c>
      <c r="AB19" t="str">
        <f>IF(OR(F10="C5",F19="D"),"",IF(LEN('Annexure-I'!Q10)=0,"",LEFT('Annexure-I'!Q10,1)))</f>
        <v>Y</v>
      </c>
      <c r="AD19">
        <f>IF(OR(F10="C5",F19="D"),"",IF(OR('Annexure-I'!AA10="A",'Annexure-I'!AA10="B"),'Annexure-I'!AA10,""))</f>
      </c>
    </row>
    <row r="20" ht="12.75">
      <c r="R20" s="18"/>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nsdl 27q</dc:title>
  <dc:subject/>
  <dc:creator>nsdl</dc:creator>
  <cp:keywords/>
  <dc:description>Version 3.19</dc:description>
  <cp:lastModifiedBy>ITAX</cp:lastModifiedBy>
  <cp:lastPrinted>2005-03-24T11:09:16Z</cp:lastPrinted>
  <dcterms:created xsi:type="dcterms:W3CDTF">2005-02-02T06:00:53Z</dcterms:created>
  <dcterms:modified xsi:type="dcterms:W3CDTF">2006-07-01T05:06:37Z</dcterms:modified>
  <cp:category/>
  <cp:version/>
  <cp:contentType/>
  <cp:contentStatus/>
</cp:coreProperties>
</file>