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2120" windowHeight="9120" tabRatio="596" activeTab="1"/>
  </bookViews>
  <sheets>
    <sheet name="Guidelines" sheetId="1" r:id="rId1"/>
    <sheet name="Form" sheetId="2" r:id="rId2"/>
    <sheet name="Challan" sheetId="3" r:id="rId3"/>
    <sheet name="Annexure-I" sheetId="4" r:id="rId4"/>
    <sheet name="ImportSheet" sheetId="5" state="hidden" r:id="rId5"/>
    <sheet name="Param" sheetId="6" state="hidden" r:id="rId6"/>
    <sheet name="outPut" sheetId="7" state="hidden" r:id="rId7"/>
  </sheets>
  <definedNames>
    <definedName name="annexureChallanSrno">'Annexure-I'!$A$11:$A$116</definedName>
    <definedName name="annexureDatabase">'Annexure-I'!$A$11:$AA$116</definedName>
    <definedName name="annexureEducation">'Annexure-I'!$T$11:$T$116</definedName>
    <definedName name="annexureSurcharges">'Annexure-I'!$S$11:$S$116</definedName>
    <definedName name="annexureTDS">'Annexure-I'!$R$11:$R$116</definedName>
    <definedName name="annexureTotalDeposit">'Annexure-I'!$W$11:$W$116</definedName>
    <definedName name="ChallanDatabase">'Challan'!$A$7:$S$58</definedName>
    <definedName name="ChallanDatabaseTotal">'Challan'!$A$7:$U$58</definedName>
    <definedName name="ChallanSrnoList">'Challan'!$A$7:$A$57</definedName>
    <definedName name="DeducteeCount">'Annexure-I'!$J$11:$J$115</definedName>
    <definedName name="eMailVerification1" localSheetId="5">'Form'!$IQ$45</definedName>
    <definedName name="eMailVerification1">'Form'!$IQ$45</definedName>
    <definedName name="eMailVerification2" localSheetId="5">'Form'!$IQ$44</definedName>
    <definedName name="eMailVerification2">'Form'!$IQ$44</definedName>
    <definedName name="finyears">'Form'!$IQ$57:$IQ$59</definedName>
    <definedName name="GovtOthers">'Form'!$V$18</definedName>
    <definedName name="mainArea">'Challan'!$A$7:$X$16</definedName>
    <definedName name="mainAreaAnnex">'Annexure-I'!$A$22:$AA$108</definedName>
    <definedName name="mainAreaForm">'Form'!$A$3:$AP$44</definedName>
    <definedName name="OltasCess">'Challan'!$E$58</definedName>
    <definedName name="OltasIncomeTAx">'Challan'!$C$58</definedName>
    <definedName name="OltasInterest">'Challan'!$F$58</definedName>
    <definedName name="OltasOthers">'Challan'!$G$58</definedName>
    <definedName name="OltasSurcharge">'Challan'!$D$58</definedName>
    <definedName name="OltasTotal">'Challan'!$I$58</definedName>
    <definedName name="_xlnm.Print_Area" localSheetId="2">'Challan'!$A$1:$Q$15</definedName>
    <definedName name="rangeHC5">'Challan'!$H$7:$H$16</definedName>
    <definedName name="rangeKC5">'Challan'!$K$7:$K$16</definedName>
    <definedName name="rangeMC5">'Challan'!$M$7:$M$16</definedName>
    <definedName name="rangeMC5Annex">'Annexure-I'!$M$22:$M$108</definedName>
    <definedName name="rangeOC5">'Challan'!$O$7:$O$16</definedName>
    <definedName name="rangeTC5">'Challan'!$T$7:$T$16</definedName>
    <definedName name="rangeVC5Annex">'Annexure-I'!$V$22:$V$116</definedName>
    <definedName name="rangeXC5Annex">'Annexure-I'!$X$22:$X$116</definedName>
    <definedName name="SectionCd">'Challan'!$IV$805:$IV$818</definedName>
    <definedName name="SEctionCode">'Challan'!$IV$854:$IV$867</definedName>
    <definedName name="sectionList">'outPut'!$C$41:$D$54</definedName>
    <definedName name="stateNames">'Form'!$IQ$84:$IQ$119</definedName>
    <definedName name="TotalTAxDeposited">'Annexure-I'!$W$116</definedName>
    <definedName name="years">'Form'!$IQ$70:$IQ$72</definedName>
  </definedNames>
  <calcPr fullCalcOnLoad="1"/>
</workbook>
</file>

<file path=xl/sharedStrings.xml><?xml version="1.0" encoding="utf-8"?>
<sst xmlns="http://schemas.openxmlformats.org/spreadsheetml/2006/main" count="1375" uniqueCount="662">
  <si>
    <t>Form No.</t>
  </si>
  <si>
    <t>for the quarter ended</t>
  </si>
  <si>
    <t>March</t>
  </si>
  <si>
    <t>(year)</t>
  </si>
  <si>
    <t>(a) Tax deduction Account No.</t>
  </si>
  <si>
    <t>(c) Financial Year</t>
  </si>
  <si>
    <t>(b) Permanent Account No.</t>
  </si>
  <si>
    <t>(d) Assessment Year</t>
  </si>
  <si>
    <t>2005-2006</t>
  </si>
  <si>
    <t>(e) Is this a revised return</t>
  </si>
  <si>
    <t xml:space="preserve"> (Yes / no )</t>
  </si>
  <si>
    <t>Particulars of the deductor</t>
  </si>
  <si>
    <t>(a) Name</t>
  </si>
  <si>
    <t>Others</t>
  </si>
  <si>
    <t>(c) Branch / division (if any)</t>
  </si>
  <si>
    <t>(d) Address</t>
  </si>
  <si>
    <t xml:space="preserve">     Flat No.</t>
  </si>
  <si>
    <t>Name of the premises / building</t>
  </si>
  <si>
    <t xml:space="preserve">     Road / street / lane</t>
  </si>
  <si>
    <t xml:space="preserve">     Area / location</t>
  </si>
  <si>
    <t xml:space="preserve">     Town / City / District</t>
  </si>
  <si>
    <t xml:space="preserve">     State</t>
  </si>
  <si>
    <t xml:space="preserve">     Pin Code</t>
  </si>
  <si>
    <t xml:space="preserve">     Telephone No.</t>
  </si>
  <si>
    <t xml:space="preserve">     E-mail </t>
  </si>
  <si>
    <t>Particulars of the person responsible for deduction of tax</t>
  </si>
  <si>
    <t>June</t>
  </si>
  <si>
    <t>September</t>
  </si>
  <si>
    <t>December</t>
  </si>
  <si>
    <t>2006-2007</t>
  </si>
  <si>
    <t>2007-2008</t>
  </si>
  <si>
    <t>2008-2009</t>
  </si>
  <si>
    <t>2009-2010</t>
  </si>
  <si>
    <t>2010-2011</t>
  </si>
  <si>
    <t>2011-2012</t>
  </si>
  <si>
    <t>ANDAMAN AND NICOBAR ISLANDS</t>
  </si>
  <si>
    <t>ANDHRA PRADESH</t>
  </si>
  <si>
    <t>ARUNACHAL PRADESH</t>
  </si>
  <si>
    <t>ASSAM</t>
  </si>
  <si>
    <t>BIHAR</t>
  </si>
  <si>
    <t>CHANDIGARH</t>
  </si>
  <si>
    <t>DADRA &amp; NAGAR HAVELI</t>
  </si>
  <si>
    <t>DAMAN &amp; DIU</t>
  </si>
  <si>
    <t>DELHI</t>
  </si>
  <si>
    <t xml:space="preserve"> </t>
  </si>
  <si>
    <t>GOA</t>
  </si>
  <si>
    <t>GUJARAT</t>
  </si>
  <si>
    <t>HARYANA</t>
  </si>
  <si>
    <t>HIMACHAL PRADESH</t>
  </si>
  <si>
    <t>JAMMU &amp; KASHMIR</t>
  </si>
  <si>
    <t>KARNATAKA</t>
  </si>
  <si>
    <t>KERALA</t>
  </si>
  <si>
    <t>LAKHSWADEEP</t>
  </si>
  <si>
    <t>MADHYA PRADESH</t>
  </si>
  <si>
    <t>MAHARASHTRA</t>
  </si>
  <si>
    <t>MANIPUR</t>
  </si>
  <si>
    <t>MEGHALAYA</t>
  </si>
  <si>
    <t>MIZORAM</t>
  </si>
  <si>
    <t>NAGALAND</t>
  </si>
  <si>
    <t>ORISSA</t>
  </si>
  <si>
    <t>PONDICHERRY</t>
  </si>
  <si>
    <t>PUNJAB</t>
  </si>
  <si>
    <t>RAJASTHAN</t>
  </si>
  <si>
    <t>SIKKIM</t>
  </si>
  <si>
    <t>TAMILNADU</t>
  </si>
  <si>
    <t>TRIPURA</t>
  </si>
  <si>
    <t>UTTAR PRADESH</t>
  </si>
  <si>
    <t>WEST BENGAL</t>
  </si>
  <si>
    <t>CHHATISHGARH</t>
  </si>
  <si>
    <t>UTTARANCHAL</t>
  </si>
  <si>
    <t>JHARKHAND</t>
  </si>
  <si>
    <t>Sr. No.</t>
  </si>
  <si>
    <t>TDS            Rs.</t>
  </si>
  <si>
    <t>Surcharge       
Rs.</t>
  </si>
  <si>
    <t>Education Cess          
Rs.</t>
  </si>
  <si>
    <t>BSR code</t>
  </si>
  <si>
    <t xml:space="preserve">VERIFICATION </t>
  </si>
  <si>
    <t>I</t>
  </si>
  <si>
    <t>Place:</t>
  </si>
  <si>
    <t xml:space="preserve">Signature of person responsible for deducting tax at source </t>
  </si>
  <si>
    <t>Date:</t>
  </si>
  <si>
    <t xml:space="preserve">Name and designation of person responsible for deducting tax at source </t>
  </si>
  <si>
    <t>Note :</t>
  </si>
  <si>
    <t>(2) Government deductors to give particulars of transfer vouchers; other deductors to give particulars of challan no. regarding deposit into bank.</t>
  </si>
  <si>
    <t xml:space="preserve">Annexure - Deductee wise break-up of TDS </t>
  </si>
  <si>
    <t>Date on which tax deposited (dd-mm-yyyy)</t>
  </si>
  <si>
    <t>Challan Serial No.</t>
  </si>
  <si>
    <t>Section under which payment made</t>
  </si>
  <si>
    <t>194H</t>
  </si>
  <si>
    <t xml:space="preserve">Sr. No. </t>
  </si>
  <si>
    <t>Date of Payment / Credit</t>
  </si>
  <si>
    <t xml:space="preserve">Total Tax deposited      Rs. </t>
  </si>
  <si>
    <t>Date of deduction</t>
  </si>
  <si>
    <t>1</t>
  </si>
  <si>
    <t>Total</t>
  </si>
  <si>
    <t>* Write "A" if the "lower deduction" or "no deduction" is on account of a certificate under Section 197.</t>
  </si>
  <si>
    <t>2</t>
  </si>
  <si>
    <t>194A</t>
  </si>
  <si>
    <t>194B</t>
  </si>
  <si>
    <t>194BB</t>
  </si>
  <si>
    <t>194C</t>
  </si>
  <si>
    <t>194D</t>
  </si>
  <si>
    <t>194EE</t>
  </si>
  <si>
    <t>194F</t>
  </si>
  <si>
    <t>194G</t>
  </si>
  <si>
    <t>194I</t>
  </si>
  <si>
    <t>194J</t>
  </si>
  <si>
    <t>194K</t>
  </si>
  <si>
    <t>194LA</t>
  </si>
  <si>
    <t>206C</t>
  </si>
  <si>
    <t>5 Details of amounts paid and tax deducted thereon from the deductees (see annexure)</t>
  </si>
  <si>
    <t>Blankl</t>
  </si>
  <si>
    <r>
      <t xml:space="preserve">Cheque / DD No.      </t>
    </r>
    <r>
      <rPr>
        <i/>
        <sz val="9"/>
        <color indexed="12"/>
        <rFont val="Arial"/>
        <family val="2"/>
      </rPr>
      <t xml:space="preserve"> (if any)</t>
    </r>
  </si>
  <si>
    <t>2012-2013</t>
  </si>
  <si>
    <t>BSR Code of the branch where tax is deposited</t>
  </si>
  <si>
    <t>Interest</t>
  </si>
  <si>
    <t xml:space="preserve">Sheet </t>
  </si>
  <si>
    <t xml:space="preserve">Cell </t>
  </si>
  <si>
    <t>R</t>
  </si>
  <si>
    <t>C1</t>
  </si>
  <si>
    <t>C2</t>
  </si>
  <si>
    <t>C3</t>
  </si>
  <si>
    <t>Error R</t>
  </si>
  <si>
    <t>Error  C1</t>
  </si>
  <si>
    <t>Erro C2</t>
  </si>
  <si>
    <t>Type</t>
  </si>
  <si>
    <t>Field On</t>
  </si>
  <si>
    <t>X</t>
  </si>
  <si>
    <t>Error X</t>
  </si>
  <si>
    <t>Challan</t>
  </si>
  <si>
    <t>Annexure</t>
  </si>
  <si>
    <t>Today</t>
  </si>
  <si>
    <t>Date</t>
  </si>
  <si>
    <t>fileType</t>
  </si>
  <si>
    <t>ChallanTotal</t>
  </si>
  <si>
    <t>L10</t>
  </si>
  <si>
    <t>A19</t>
  </si>
  <si>
    <t>Form</t>
  </si>
  <si>
    <t>M8</t>
  </si>
  <si>
    <t>C</t>
  </si>
  <si>
    <t>M10</t>
  </si>
  <si>
    <t>M17</t>
  </si>
  <si>
    <t>M</t>
  </si>
  <si>
    <t>Enter Name of Employer/Deductor</t>
  </si>
  <si>
    <t>Enter Name of Employer / Deductor</t>
  </si>
  <si>
    <t>Name of Employer / Deductor Should be Null</t>
  </si>
  <si>
    <t>M21</t>
  </si>
  <si>
    <t>Enter Employer / Deductor address Upto  25</t>
  </si>
  <si>
    <t>Employer / Deductor address1 should be null</t>
  </si>
  <si>
    <t>M22</t>
  </si>
  <si>
    <t>Employer / Deductor address2 should be null</t>
  </si>
  <si>
    <t>M23</t>
  </si>
  <si>
    <t>Employer / Deductor address3 should be null</t>
  </si>
  <si>
    <t>M25</t>
  </si>
  <si>
    <t>Employer / Deductor address5 should be null</t>
  </si>
  <si>
    <t>M26</t>
  </si>
  <si>
    <t>Employer / Deductor State Must Null</t>
  </si>
  <si>
    <t>Enter Employer / Deductor State Must Null</t>
  </si>
  <si>
    <t>M27</t>
  </si>
  <si>
    <t>N</t>
  </si>
  <si>
    <t xml:space="preserve">N </t>
  </si>
  <si>
    <t>Enter Employer / Deductor PIN</t>
  </si>
  <si>
    <t>Employer / Deductor PIN Must Null</t>
  </si>
  <si>
    <t xml:space="preserve">Form </t>
  </si>
  <si>
    <t>M29</t>
  </si>
  <si>
    <t>Enter Employer / Deductor email ID</t>
  </si>
  <si>
    <t>Employer / Deductor email ID Must Null</t>
  </si>
  <si>
    <t>M32</t>
  </si>
  <si>
    <t>Name of person responsible for paying salary / deduction</t>
  </si>
  <si>
    <t>Name of person responsible for paying salary / deduction Must Null</t>
  </si>
  <si>
    <t>M34</t>
  </si>
  <si>
    <t>Responsible Person's Address1</t>
  </si>
  <si>
    <t>Responsible Person's Address1 Must Null</t>
  </si>
  <si>
    <t>M35</t>
  </si>
  <si>
    <t>Responsible Person's Address2</t>
  </si>
  <si>
    <t>Responsible Person's Address2 Must Null</t>
  </si>
  <si>
    <t>M36</t>
  </si>
  <si>
    <t>Responsible Person's Address3</t>
  </si>
  <si>
    <t>Responsible Person's Address3 Must Null</t>
  </si>
  <si>
    <t>M37</t>
  </si>
  <si>
    <t>Responsible Person's Address4</t>
  </si>
  <si>
    <t>Responsible Person's Address4 Must Null</t>
  </si>
  <si>
    <t>M38</t>
  </si>
  <si>
    <t>Responsible Person's Address5</t>
  </si>
  <si>
    <t>Responsible Person's Address5 Must Null</t>
  </si>
  <si>
    <t>M39</t>
  </si>
  <si>
    <t>Responsible Person's State</t>
  </si>
  <si>
    <t>Responsible Person's State Must be Null</t>
  </si>
  <si>
    <t>M40</t>
  </si>
  <si>
    <t>Responsible Person's PIN</t>
  </si>
  <si>
    <t>Responsible Person's PIN Must be Null</t>
  </si>
  <si>
    <t>M42</t>
  </si>
  <si>
    <t>Responsible Person's email-ID1</t>
  </si>
  <si>
    <t>Responsible Person's email-ID1 Must be Null</t>
  </si>
  <si>
    <t>K7</t>
  </si>
  <si>
    <t>Date should not be blank</t>
  </si>
  <si>
    <t>B7</t>
  </si>
  <si>
    <t>C7</t>
  </si>
  <si>
    <t>TDS - Income Tax</t>
  </si>
  <si>
    <t>D7</t>
  </si>
  <si>
    <t>TDS - Surcharge</t>
  </si>
  <si>
    <t>E7</t>
  </si>
  <si>
    <t>TDS - Cess</t>
  </si>
  <si>
    <t>F7</t>
  </si>
  <si>
    <t>TDS - Interest</t>
  </si>
  <si>
    <t>G7</t>
  </si>
  <si>
    <t>TDS - Others</t>
  </si>
  <si>
    <t>Deductee - Code</t>
  </si>
  <si>
    <t xml:space="preserve">TDS -Income Tax for the period  </t>
  </si>
  <si>
    <t xml:space="preserve">TDS -Surcharge  for the period </t>
  </si>
  <si>
    <t>Cess</t>
  </si>
  <si>
    <t>Total Tax Deposited</t>
  </si>
  <si>
    <t>Date on which Amount paid / credited</t>
  </si>
  <si>
    <t>Date on which tax deducted</t>
  </si>
  <si>
    <t>Rate at which tax deducted</t>
  </si>
  <si>
    <t>AG12</t>
  </si>
  <si>
    <t>Previous RRR Cannot Be Blank</t>
  </si>
  <si>
    <t>W6</t>
  </si>
  <si>
    <t>Enter Period</t>
  </si>
  <si>
    <t>Period Should be NULL</t>
  </si>
  <si>
    <t>AC6</t>
  </si>
  <si>
    <t>Enter Year</t>
  </si>
  <si>
    <t>Year Should be NULL</t>
  </si>
  <si>
    <t>Line Number</t>
  </si>
  <si>
    <t>Record Type</t>
  </si>
  <si>
    <t>File Type</t>
  </si>
  <si>
    <t>Upload Type</t>
  </si>
  <si>
    <t>File Creation Date</t>
  </si>
  <si>
    <t>File Sequence No.</t>
  </si>
  <si>
    <t xml:space="preserve">Total No. of Batches </t>
  </si>
  <si>
    <t>Record Hash</t>
  </si>
  <si>
    <t>FVU Version</t>
  </si>
  <si>
    <t>File Hash</t>
  </si>
  <si>
    <t>Sam Version</t>
  </si>
  <si>
    <t>SAM Hash</t>
  </si>
  <si>
    <t>SCM Version</t>
  </si>
  <si>
    <t>SCM Hash</t>
  </si>
  <si>
    <t>Batch Number</t>
  </si>
  <si>
    <t>Form Number</t>
  </si>
  <si>
    <t>Transaction Type</t>
  </si>
  <si>
    <t>Original RRR No. (RRR Number of REGULAR File)</t>
  </si>
  <si>
    <t xml:space="preserve">Previous RRR Number </t>
  </si>
  <si>
    <t>RRR Number</t>
  </si>
  <si>
    <t>RRR Date</t>
  </si>
  <si>
    <t>Filler 1</t>
  </si>
  <si>
    <t>Assessment Yr</t>
  </si>
  <si>
    <t>Financial Yr</t>
  </si>
  <si>
    <t>Period</t>
  </si>
  <si>
    <t>Name of Person responsible for paying salary / Deduction</t>
  </si>
  <si>
    <t>Designation of the Person responsible for paying salary / Deduction</t>
  </si>
  <si>
    <t>Responsible Person's  Address1</t>
  </si>
  <si>
    <t>Responsible Person's  Address2</t>
  </si>
  <si>
    <t>Responsible Person's  Address3</t>
  </si>
  <si>
    <t>Responsible Person's  Address4</t>
  </si>
  <si>
    <t>Responsible Person's  Address5</t>
  </si>
  <si>
    <t>Responsible Person's Email ID -1</t>
  </si>
  <si>
    <t>Remarks</t>
  </si>
  <si>
    <t>Responsible Person's STD CODE</t>
  </si>
  <si>
    <t>Responsible Person's Tel-Phone No:</t>
  </si>
  <si>
    <t>Change of Address of Responsible person since last Return</t>
  </si>
  <si>
    <t>TDS Circle where annual return / statement under section 206 is to be filed.</t>
  </si>
  <si>
    <t xml:space="preserve">Count of Salary Details  Records </t>
  </si>
  <si>
    <t>Batch Total of - Gross Total Income as per Salary Detail</t>
  </si>
  <si>
    <r>
      <rPr>
        <sz val="10"/>
        <rFont val="Arial"/>
        <family val="0"/>
      </rPr>
      <t>Count of Deductee Records</t>
    </r>
  </si>
  <si>
    <t>Filler 2</t>
  </si>
  <si>
    <t>Filler 3</t>
  </si>
  <si>
    <t>Filler 4</t>
  </si>
  <si>
    <r>
      <rPr>
        <sz val="10"/>
        <rFont val="Arial"/>
        <family val="0"/>
      </rPr>
      <t>Bank Challan No</t>
    </r>
  </si>
  <si>
    <t>Transfer Voucher No</t>
  </si>
  <si>
    <t>Bank-Branch Code</t>
  </si>
  <si>
    <t>Date of 'Bank Challan No / Transfer Voucher No'</t>
  </si>
  <si>
    <t>Filler 5</t>
  </si>
  <si>
    <t>Filler 6</t>
  </si>
  <si>
    <t>Section</t>
  </si>
  <si>
    <t xml:space="preserve"> 'Oltas -Income Tax '</t>
  </si>
  <si>
    <t xml:space="preserve"> 'Oltas -Surcharge '</t>
  </si>
  <si>
    <t xml:space="preserve"> 'Oltas- Cess'</t>
  </si>
  <si>
    <t>Oltas - Interest Amount</t>
  </si>
  <si>
    <t>Oltas - Others (amount)</t>
  </si>
  <si>
    <t>Total of Deposit Amount as per Challan/Transfer Voucher Number  (  'Oltas -Income Tax ' +   'Oltas -Surcharge '   +    'Oltas- Cess'  +  Oltas - Interest Amount + Oltas - Others (amount) )</t>
  </si>
  <si>
    <t>Total Tax Deposit Amount as per deductee annexure (Total Sum of 323/425)</t>
  </si>
  <si>
    <t xml:space="preserve"> 'TDS -Income Tax '</t>
  </si>
  <si>
    <t xml:space="preserve"> 'TDS -Surcharge '</t>
  </si>
  <si>
    <t xml:space="preserve"> 'TDS - Cess'</t>
  </si>
  <si>
    <t xml:space="preserve">Sum of 'Total Income Tax Deducted at Source' ( 'TDS -Income Tax '+  'TDS -Surcharge ' +  'TDS - Cess' ) </t>
  </si>
  <si>
    <t>TDS -  Interest Amount</t>
  </si>
  <si>
    <t>TDS -  Others (amount)</t>
  </si>
  <si>
    <t>Cheque / DD No. (if any)</t>
  </si>
  <si>
    <t>By Book entry / Cash</t>
  </si>
  <si>
    <r>
      <rPr>
        <sz val="9"/>
        <rFont val="Arial"/>
        <family val="0"/>
      </rPr>
      <t>Uploader Type</t>
    </r>
  </si>
  <si>
    <r>
      <rPr>
        <sz val="9"/>
        <rFont val="Arial"/>
        <family val="0"/>
      </rPr>
      <t>TAN of Deductor/TFC Id</t>
    </r>
  </si>
  <si>
    <r>
      <rPr>
        <sz val="9"/>
        <rFont val="Arial"/>
        <family val="0"/>
      </rPr>
      <t>Count of Challan/transfer voucher Records</t>
    </r>
  </si>
  <si>
    <r>
      <rPr>
        <sz val="9"/>
        <color indexed="8"/>
        <rFont val="Arial"/>
        <family val="0"/>
      </rPr>
      <t>Batch Updation Indicator</t>
    </r>
  </si>
  <si>
    <r>
      <rPr>
        <sz val="9"/>
        <color indexed="8"/>
        <rFont val="Arial"/>
        <family val="0"/>
      </rPr>
      <t xml:space="preserve">Last TAN of Deductor / Employer </t>
    </r>
    <r>
      <rPr>
        <b/>
        <sz val="9"/>
        <color indexed="8"/>
        <rFont val="Arial"/>
        <family val="0"/>
      </rPr>
      <t>( Used for Verification)</t>
    </r>
  </si>
  <si>
    <r>
      <rPr>
        <sz val="9"/>
        <rFont val="Arial"/>
        <family val="0"/>
      </rPr>
      <t>TAN of Deductor / Employer</t>
    </r>
  </si>
  <si>
    <r>
      <rPr>
        <sz val="9"/>
        <rFont val="Arial"/>
        <family val="0"/>
      </rPr>
      <t>PAN of Deductor / Employer</t>
    </r>
  </si>
  <si>
    <r>
      <rPr>
        <sz val="9"/>
        <rFont val="Arial"/>
        <family val="0"/>
      </rPr>
      <t>Name of Employer / Deductor</t>
    </r>
  </si>
  <si>
    <r>
      <rPr>
        <sz val="9"/>
        <color indexed="8"/>
        <rFont val="Arial"/>
        <family val="0"/>
      </rPr>
      <t>Employer  / Deductor Branch/ Division</t>
    </r>
  </si>
  <si>
    <r>
      <rPr>
        <sz val="9"/>
        <rFont val="Arial"/>
        <family val="0"/>
      </rPr>
      <t>Employer / Deductor Address1</t>
    </r>
  </si>
  <si>
    <r>
      <rPr>
        <sz val="9"/>
        <rFont val="Arial"/>
        <family val="0"/>
      </rPr>
      <t>Employer  / Deductor Address2</t>
    </r>
  </si>
  <si>
    <r>
      <rPr>
        <sz val="9"/>
        <rFont val="Arial"/>
        <family val="0"/>
      </rPr>
      <t>Employer  / Deductor Address3</t>
    </r>
  </si>
  <si>
    <r>
      <rPr>
        <sz val="9"/>
        <rFont val="Arial"/>
        <family val="0"/>
      </rPr>
      <t>Employer  / Deductor Address4</t>
    </r>
  </si>
  <si>
    <r>
      <rPr>
        <sz val="9"/>
        <rFont val="Arial"/>
        <family val="0"/>
      </rPr>
      <t>Employer  / Deductor Address5</t>
    </r>
  </si>
  <si>
    <r>
      <rPr>
        <sz val="9"/>
        <rFont val="Arial"/>
        <family val="0"/>
      </rPr>
      <t>Employer  / Deductor State</t>
    </r>
  </si>
  <si>
    <r>
      <rPr>
        <sz val="9"/>
        <rFont val="Arial"/>
        <family val="0"/>
      </rPr>
      <t>Employer  / Deductor PIN</t>
    </r>
  </si>
  <si>
    <r>
      <rPr>
        <sz val="9"/>
        <color indexed="8"/>
        <rFont val="Arial"/>
        <family val="0"/>
      </rPr>
      <t>Employer  / Deductor's Email ID</t>
    </r>
  </si>
  <si>
    <r>
      <rPr>
        <sz val="9"/>
        <color indexed="8"/>
        <rFont val="Arial"/>
        <family val="0"/>
      </rPr>
      <t>Employer  / Deductor's STD</t>
    </r>
  </si>
  <si>
    <r>
      <rPr>
        <sz val="9"/>
        <color indexed="8"/>
        <rFont val="Arial"/>
        <family val="0"/>
      </rPr>
      <t>Employer  / Deductor's Tel-Phone No</t>
    </r>
  </si>
  <si>
    <r>
      <rPr>
        <sz val="9"/>
        <rFont val="Arial"/>
        <family val="0"/>
      </rPr>
      <t>Change of Address of employer / Deductor  since last Return</t>
    </r>
  </si>
  <si>
    <r>
      <rPr>
        <sz val="9"/>
        <color indexed="8"/>
        <rFont val="Arial"/>
        <family val="0"/>
      </rPr>
      <t>Deductor Type</t>
    </r>
  </si>
  <si>
    <r>
      <rPr>
        <sz val="9"/>
        <rFont val="Arial"/>
        <family val="0"/>
      </rPr>
      <t>Batch Total of - Total of Deposit Amount as per Challan</t>
    </r>
  </si>
  <si>
    <r>
      <rPr>
        <sz val="9"/>
        <rFont val="Arial"/>
        <family val="0"/>
      </rPr>
      <t>Challan-Detail Record Number</t>
    </r>
  </si>
  <si>
    <r>
      <rPr>
        <sz val="9"/>
        <rFont val="Arial"/>
        <family val="0"/>
      </rPr>
      <t>NIL Challan Indicator</t>
    </r>
  </si>
  <si>
    <r>
      <rPr>
        <sz val="9"/>
        <rFont val="Arial"/>
        <family val="0"/>
      </rPr>
      <t>Challan Updation Indicator</t>
    </r>
  </si>
  <si>
    <r>
      <rPr>
        <sz val="10"/>
        <rFont val="Arial"/>
        <family val="0"/>
      </rPr>
      <t>Last Bank Challan No</t>
    </r>
    <r>
      <rPr>
        <b/>
        <sz val="10"/>
        <rFont val="Arial"/>
        <family val="0"/>
      </rPr>
      <t xml:space="preserve"> ( Used for Verification)</t>
    </r>
  </si>
  <si>
    <r>
      <rPr>
        <sz val="10"/>
        <rFont val="Arial"/>
        <family val="0"/>
      </rPr>
      <t xml:space="preserve">Last Transfer Voucher No </t>
    </r>
    <r>
      <rPr>
        <b/>
        <sz val="10"/>
        <rFont val="Arial"/>
        <family val="0"/>
      </rPr>
      <t>( Used for Verification)</t>
    </r>
  </si>
  <si>
    <r>
      <rPr>
        <sz val="9"/>
        <rFont val="Arial"/>
        <family val="0"/>
      </rPr>
      <t xml:space="preserve">Last Bank-Branch Code </t>
    </r>
    <r>
      <rPr>
        <b/>
        <sz val="9"/>
        <rFont val="Arial"/>
        <family val="0"/>
      </rPr>
      <t>( Used for Verification)</t>
    </r>
  </si>
  <si>
    <r>
      <rPr>
        <sz val="10"/>
        <rFont val="Arial"/>
        <family val="0"/>
      </rPr>
      <t xml:space="preserve">Last Date of 'Bank Challan No / Transfer Voucher No' </t>
    </r>
    <r>
      <rPr>
        <b/>
        <sz val="10"/>
        <rFont val="Arial"/>
        <family val="0"/>
      </rPr>
      <t>( Used for Verification)</t>
    </r>
  </si>
  <si>
    <r>
      <rPr>
        <sz val="9"/>
        <rFont val="Arial"/>
        <family val="0"/>
      </rPr>
      <t>Last Total of Deposit Amount as per Challan</t>
    </r>
    <r>
      <rPr>
        <b/>
        <sz val="9"/>
        <rFont val="Arial"/>
        <family val="0"/>
      </rPr>
      <t>( Used for Verification)</t>
    </r>
  </si>
  <si>
    <t xml:space="preserve">FH </t>
  </si>
  <si>
    <t>BH</t>
  </si>
  <si>
    <t>CD</t>
  </si>
  <si>
    <t>FH</t>
  </si>
  <si>
    <t>D</t>
  </si>
  <si>
    <t>A</t>
  </si>
  <si>
    <t>Salary</t>
  </si>
  <si>
    <t>Last Total  tax deposited         Rs.</t>
  </si>
  <si>
    <t>Last BSR code</t>
  </si>
  <si>
    <t>Last Transfer voucher / Challan serial No.</t>
  </si>
  <si>
    <t>Last PAN of the employee</t>
  </si>
  <si>
    <t xml:space="preserve">Last Total Tax Deducted (8+9+10)       Rs. </t>
  </si>
  <si>
    <t xml:space="preserve">Last Total Tax deposited      Rs. </t>
  </si>
  <si>
    <t>A7</t>
  </si>
  <si>
    <t>Section Code</t>
  </si>
  <si>
    <t>SalaryDetails</t>
  </si>
  <si>
    <t>26Q</t>
  </si>
  <si>
    <t>Has address changed since last return ?</t>
  </si>
  <si>
    <t>Name of the deductee</t>
  </si>
  <si>
    <t xml:space="preserve">Amount paid / credited Rs. </t>
  </si>
  <si>
    <t xml:space="preserve">Paid by book entry or otherwise </t>
  </si>
  <si>
    <t>Rate at which deducted</t>
  </si>
  <si>
    <t>B</t>
  </si>
  <si>
    <t>E</t>
  </si>
  <si>
    <t>F</t>
  </si>
  <si>
    <t>G</t>
  </si>
  <si>
    <t>H</t>
  </si>
  <si>
    <t>NS1</t>
  </si>
  <si>
    <t>DD</t>
  </si>
  <si>
    <t>Challan-Detail Record Number</t>
  </si>
  <si>
    <t>Deductee Detail Record No</t>
  </si>
  <si>
    <t>Mode</t>
  </si>
  <si>
    <t>Employee Serial No</t>
  </si>
  <si>
    <t>Deductee Code</t>
  </si>
  <si>
    <r>
      <rPr>
        <sz val="9"/>
        <color indexed="8"/>
        <rFont val="Arial"/>
        <family val="0"/>
      </rPr>
      <t xml:space="preserve">Last Employee PAN </t>
    </r>
    <r>
      <rPr>
        <b/>
        <sz val="9"/>
        <color indexed="8"/>
        <rFont val="Arial"/>
        <family val="0"/>
      </rPr>
      <t>( Used for Verification)</t>
    </r>
  </si>
  <si>
    <t>Employee PAN</t>
  </si>
  <si>
    <r>
      <rPr>
        <sz val="9"/>
        <color indexed="8"/>
        <rFont val="Arial"/>
        <family val="0"/>
      </rPr>
      <t>Last  Employee PAN Ref. No.</t>
    </r>
    <r>
      <rPr>
        <b/>
        <sz val="9"/>
        <color indexed="8"/>
        <rFont val="Arial"/>
        <family val="0"/>
      </rPr>
      <t>( Used for Verification)</t>
    </r>
  </si>
  <si>
    <t>PAN Ref. No.</t>
  </si>
  <si>
    <t>Name of Employee</t>
  </si>
  <si>
    <t xml:space="preserve">Total Income Tax Deducted at Source (TDS+Surcharge+Cess) I.e. (320 / 421 + 321 / 422 + 322 / 424 )  </t>
  </si>
  <si>
    <r>
      <rPr>
        <sz val="9"/>
        <rFont val="Arial"/>
        <family val="0"/>
      </rPr>
      <t xml:space="preserve">Last Total Income Tax Deducted at Source (TDS+Surcharge+Cess) </t>
    </r>
    <r>
      <rPr>
        <b/>
        <sz val="9"/>
        <rFont val="Arial"/>
        <family val="0"/>
      </rPr>
      <t xml:space="preserve"> ( Used for Verification)</t>
    </r>
  </si>
  <si>
    <r>
      <rPr>
        <sz val="9"/>
        <rFont val="Arial"/>
        <family val="0"/>
      </rPr>
      <t xml:space="preserve">Last Total Tax Deposited  </t>
    </r>
    <r>
      <rPr>
        <b/>
        <sz val="9"/>
        <rFont val="Arial"/>
        <family val="0"/>
      </rPr>
      <t>( Used for Verification)</t>
    </r>
  </si>
  <si>
    <t>Amount of Payment  / Credit ( Rs.)</t>
  </si>
  <si>
    <t>Date of Deposit</t>
  </si>
  <si>
    <t>Grossing up Indicator</t>
  </si>
  <si>
    <t>Book Entry/Cash Indicator</t>
  </si>
  <si>
    <t>Date of furnishing Tax Deduction Certificate</t>
  </si>
  <si>
    <t>Remarks 1</t>
  </si>
  <si>
    <t>Remarks 2</t>
  </si>
  <si>
    <t>Remarks 3</t>
  </si>
  <si>
    <t>94A</t>
  </si>
  <si>
    <t>94B</t>
  </si>
  <si>
    <t>4BB</t>
  </si>
  <si>
    <t>94C</t>
  </si>
  <si>
    <t>94D</t>
  </si>
  <si>
    <t>4EE</t>
  </si>
  <si>
    <t>94F</t>
  </si>
  <si>
    <t>94G</t>
  </si>
  <si>
    <t>94H</t>
  </si>
  <si>
    <t>94I</t>
  </si>
  <si>
    <t>94J</t>
  </si>
  <si>
    <t>94K</t>
  </si>
  <si>
    <t>94L</t>
  </si>
  <si>
    <t>6CA</t>
  </si>
  <si>
    <t>6CB</t>
  </si>
  <si>
    <t>6CC</t>
  </si>
  <si>
    <t>6CD</t>
  </si>
  <si>
    <t>6CE</t>
  </si>
  <si>
    <t>6CF</t>
  </si>
  <si>
    <t>96A</t>
  </si>
  <si>
    <t>96B</t>
  </si>
  <si>
    <t>96C</t>
  </si>
  <si>
    <t>96D</t>
  </si>
  <si>
    <t>94E</t>
  </si>
  <si>
    <t>Chitra</t>
  </si>
  <si>
    <t>L7</t>
  </si>
  <si>
    <t>AG8</t>
  </si>
  <si>
    <t>Financial Year Mandatory</t>
  </si>
  <si>
    <t>PAN of the deductee</t>
  </si>
  <si>
    <t xml:space="preserve">    AO Approval &amp; Number</t>
  </si>
  <si>
    <t>Ao Approval</t>
  </si>
  <si>
    <t>Ao Number</t>
  </si>
  <si>
    <t>Total Purchase Value</t>
  </si>
  <si>
    <t>and of tax deducted at source</t>
  </si>
  <si>
    <t>Date on which tax deposited</t>
  </si>
  <si>
    <t>Quarter is Mandatory</t>
  </si>
  <si>
    <t>AN28</t>
  </si>
  <si>
    <t>Specify whether address changed since last return</t>
  </si>
  <si>
    <r>
      <t xml:space="preserve">(b) Type of deductor </t>
    </r>
    <r>
      <rPr>
        <b/>
        <vertAlign val="superscript"/>
        <sz val="9"/>
        <color indexed="12"/>
        <rFont val="Arial"/>
        <family val="2"/>
      </rPr>
      <t>1</t>
    </r>
  </si>
  <si>
    <r>
      <t>Transfer voucher / Challan serial No.</t>
    </r>
    <r>
      <rPr>
        <vertAlign val="superscript"/>
        <sz val="9"/>
        <color indexed="12"/>
        <rFont val="Arial"/>
        <family val="2"/>
      </rPr>
      <t>2</t>
    </r>
  </si>
  <si>
    <r>
      <t xml:space="preserve">Whether TDS deposited by book entry? Yes/No </t>
    </r>
    <r>
      <rPr>
        <vertAlign val="superscript"/>
        <sz val="9"/>
        <color indexed="12"/>
        <rFont val="Arial"/>
        <family val="2"/>
      </rPr>
      <t>3</t>
    </r>
  </si>
  <si>
    <t>Quarterly statement of deduction of tax under sub-section (3) of section 200 of Income Tax Act, 1961 in respect of all payments other than Salary</t>
  </si>
  <si>
    <t>Reason for non-deduction / lower deduction*</t>
  </si>
  <si>
    <t>Total  tax deposit         Rs. (403+404+405+406+407)</t>
  </si>
  <si>
    <t>Education     Cess                   Rs.</t>
  </si>
  <si>
    <t xml:space="preserve">Total Tax Deducted (421+422+423)           Rs. </t>
  </si>
  <si>
    <t>Please enter Deductee - Code</t>
  </si>
  <si>
    <t xml:space="preserve">Please enter TDS -Income Tax for the period  </t>
  </si>
  <si>
    <t xml:space="preserve">Please enter TDS -Surcharge  for the period </t>
  </si>
  <si>
    <t>Please enter Cess</t>
  </si>
  <si>
    <t xml:space="preserve">Please enter Total Income Tax Deducted at Source </t>
  </si>
  <si>
    <t>Please enter Total Tax Deposited</t>
  </si>
  <si>
    <t xml:space="preserve">Please enter Amount of Payment  / Credit </t>
  </si>
  <si>
    <t>Please enter Date on which Amount paid / credited</t>
  </si>
  <si>
    <t>Please enter Rate at which tax deducted</t>
  </si>
  <si>
    <t>C5</t>
  </si>
  <si>
    <t>Error C5</t>
  </si>
  <si>
    <t>M7</t>
  </si>
  <si>
    <t>Last Date on which tax deposited</t>
  </si>
  <si>
    <t>Enter Last Date on which tax deposited</t>
  </si>
  <si>
    <t>Last Total of Deposit Amount as per challan</t>
  </si>
  <si>
    <t xml:space="preserve">Please enter Last Total Income Tax Deducted at Source </t>
  </si>
  <si>
    <t>Please enter Last Total Tax Deposited</t>
  </si>
  <si>
    <t>ALXPB3406D</t>
  </si>
  <si>
    <t>Original RRR No is mandatory</t>
  </si>
  <si>
    <t>Original RRR is mandatory</t>
  </si>
  <si>
    <t>Previous RRR is mandatory</t>
  </si>
  <si>
    <t>M9</t>
  </si>
  <si>
    <t>Last TAN is mandatory</t>
  </si>
  <si>
    <t>Quarter is mandatory</t>
  </si>
  <si>
    <t>V18</t>
  </si>
  <si>
    <t>Deductor type is mandatory</t>
  </si>
  <si>
    <t>T7</t>
  </si>
  <si>
    <t>M19</t>
  </si>
  <si>
    <t>M24</t>
  </si>
  <si>
    <t>AG13</t>
  </si>
  <si>
    <t>Details of amounts paid/credited during the quarter ended</t>
  </si>
  <si>
    <t>'Annexure-I'</t>
  </si>
  <si>
    <t>TAN in Form &amp; Annexure Should Be 10 Characters</t>
  </si>
  <si>
    <t>PAN in Form &amp; Annexure Should Be 10 Characters</t>
  </si>
  <si>
    <t>Financial year is mandatory</t>
  </si>
  <si>
    <t xml:space="preserve">Select Employer / Deductor State </t>
  </si>
  <si>
    <t>Employer / Deductor PIN must be numeric</t>
  </si>
  <si>
    <t>I7</t>
  </si>
  <si>
    <t>Enter Total Tax Deposited</t>
  </si>
  <si>
    <t>AN41</t>
  </si>
  <si>
    <t>Enter Designation</t>
  </si>
  <si>
    <t>N7</t>
  </si>
  <si>
    <t>Select Section Code</t>
  </si>
  <si>
    <t>R7</t>
  </si>
  <si>
    <t>Enter TDS/TCS Interest Amount</t>
  </si>
  <si>
    <t>Enter TDS/TCS Others Amount</t>
  </si>
  <si>
    <t>Enter Last Total tax deposit amount</t>
  </si>
  <si>
    <t>M11</t>
  </si>
  <si>
    <t>N11</t>
  </si>
  <si>
    <t>R11</t>
  </si>
  <si>
    <t>S11</t>
  </si>
  <si>
    <t>T11</t>
  </si>
  <si>
    <t>U11</t>
  </si>
  <si>
    <t>V11</t>
  </si>
  <si>
    <t>W11</t>
  </si>
  <si>
    <t>X11</t>
  </si>
  <si>
    <t>P11</t>
  </si>
  <si>
    <t>O11</t>
  </si>
  <si>
    <t>Z11</t>
  </si>
  <si>
    <t>K11</t>
  </si>
  <si>
    <t>Please enter PAN of the employee</t>
  </si>
  <si>
    <t>I, ______________________, hereby certify that all the particulars furnished above are correct and complete.</t>
  </si>
  <si>
    <t xml:space="preserve">I, </t>
  </si>
  <si>
    <t>, hereby certify that all the particulars furnished above are correct and complete.</t>
  </si>
  <si>
    <t>Last Bank Branch code should be provided</t>
  </si>
  <si>
    <t>Last Bank Branch code must be provided</t>
  </si>
  <si>
    <t>S7</t>
  </si>
  <si>
    <t>M43</t>
  </si>
  <si>
    <t>P43</t>
  </si>
  <si>
    <t>Enter AO Approval Flag</t>
  </si>
  <si>
    <t>Receipt No of Original Return is mandatory</t>
  </si>
  <si>
    <t>Receipt No of Previous Return is mandatory</t>
  </si>
  <si>
    <t>M33</t>
  </si>
  <si>
    <t>OTHERS</t>
  </si>
  <si>
    <t>Enter AO Approval Number if AO approval flag is Y, else leave it blank</t>
  </si>
  <si>
    <t/>
  </si>
  <si>
    <t>Y</t>
  </si>
  <si>
    <t xml:space="preserve">     Designation</t>
  </si>
  <si>
    <t>No</t>
  </si>
  <si>
    <t>MUMN05226E</t>
  </si>
  <si>
    <t>AAACN2082N</t>
  </si>
  <si>
    <t>Q1</t>
  </si>
  <si>
    <t>National Securities Depository Limited</t>
  </si>
  <si>
    <t>N. A.</t>
  </si>
  <si>
    <t>4th Floor,</t>
  </si>
  <si>
    <t>Trade World</t>
  </si>
  <si>
    <t>Kamala Mills Compound</t>
  </si>
  <si>
    <t>Senapati Bapat Marg</t>
  </si>
  <si>
    <t>Mumbai</t>
  </si>
  <si>
    <t>tejas@nsdl.co.in</t>
  </si>
  <si>
    <t>O</t>
  </si>
  <si>
    <t>Tejas K Desai</t>
  </si>
  <si>
    <t>AVP</t>
  </si>
  <si>
    <t>tejasd@nsdl.co.in</t>
  </si>
  <si>
    <t>Form!AG12</t>
  </si>
  <si>
    <t>Form!AG13</t>
  </si>
  <si>
    <t>Form!M8</t>
  </si>
  <si>
    <t>Form!M10</t>
  </si>
  <si>
    <t>Form!AG10</t>
  </si>
  <si>
    <t>Form!Ag8</t>
  </si>
  <si>
    <t>Form!W6</t>
  </si>
  <si>
    <t>Form!M17</t>
  </si>
  <si>
    <t>Form!M19</t>
  </si>
  <si>
    <t>Form!M21</t>
  </si>
  <si>
    <t>Form!M22</t>
  </si>
  <si>
    <t>Form!M23</t>
  </si>
  <si>
    <t>Form!M24</t>
  </si>
  <si>
    <t>Form!m25</t>
  </si>
  <si>
    <t>Form!M26</t>
  </si>
  <si>
    <t>Form!M27</t>
  </si>
  <si>
    <t>Form!m29</t>
  </si>
  <si>
    <t>Form!m28</t>
  </si>
  <si>
    <t>Form!p28</t>
  </si>
  <si>
    <t>Form!An28</t>
  </si>
  <si>
    <t>Form!V18</t>
  </si>
  <si>
    <t>Form!M32</t>
  </si>
  <si>
    <t>Form!m33</t>
  </si>
  <si>
    <t>Form!m34</t>
  </si>
  <si>
    <t>Form!m35</t>
  </si>
  <si>
    <t>Form!m36</t>
  </si>
  <si>
    <t>Form!m37</t>
  </si>
  <si>
    <t>Form!m38</t>
  </si>
  <si>
    <t>Form!m39</t>
  </si>
  <si>
    <t>Form!m40</t>
  </si>
  <si>
    <t>Form!m42</t>
  </si>
  <si>
    <t>Form!m41</t>
  </si>
  <si>
    <t>Form!P41</t>
  </si>
  <si>
    <t>Form!An41</t>
  </si>
  <si>
    <t>Form!M43</t>
  </si>
  <si>
    <t>Form!P43</t>
  </si>
  <si>
    <t>07052005</t>
  </si>
  <si>
    <t>Challan!L7</t>
  </si>
  <si>
    <t>Challan!N7</t>
  </si>
  <si>
    <t>Challan!B7</t>
  </si>
  <si>
    <t>Challan!C7</t>
  </si>
  <si>
    <t>Challan!D7</t>
  </si>
  <si>
    <t>Challan!E7</t>
  </si>
  <si>
    <t>Challan!F7</t>
  </si>
  <si>
    <t>Challan!G7</t>
  </si>
  <si>
    <t>Challan!I7</t>
  </si>
  <si>
    <t>Challan!U7</t>
  </si>
  <si>
    <t>Challan!R7</t>
  </si>
  <si>
    <t>Challan!S7</t>
  </si>
  <si>
    <t>Challan!J7</t>
  </si>
  <si>
    <t>PANNOTAVBL</t>
  </si>
  <si>
    <t>Prakash</t>
  </si>
  <si>
    <t>25052005</t>
  </si>
  <si>
    <t>'Annexure-I'!K11</t>
  </si>
  <si>
    <t>'Annexure-I'!M11</t>
  </si>
  <si>
    <t>'Annexure-I'!N11</t>
  </si>
  <si>
    <t>'Annexure-I'!R11</t>
  </si>
  <si>
    <t>'Annexure-I'!S11</t>
  </si>
  <si>
    <t>'Annexure-I'!T11</t>
  </si>
  <si>
    <t>'Annexure-I'!U11</t>
  </si>
  <si>
    <t>'Annexure-I'!W11</t>
  </si>
  <si>
    <t>'Annexure-I'!P11</t>
  </si>
  <si>
    <t>'Annexure-I'!O11</t>
  </si>
  <si>
    <t>'Annexure-I'!Y11</t>
  </si>
  <si>
    <t>'Annexure-I'!Z11</t>
  </si>
  <si>
    <t>'Annexure-I'!Q11</t>
  </si>
  <si>
    <t>'Annexure-I'!AA11</t>
  </si>
  <si>
    <t xml:space="preserve">Do not use paste data from other sources in the file in such a fashion which may result in loss of validations/formulae provided for cells. </t>
  </si>
  <si>
    <t xml:space="preserve">Deductor should provide an Indian address in the return. TAN must be quoted compusorily.  </t>
  </si>
  <si>
    <t xml:space="preserve">If the drop down list has been provided for any column, then the value should be picked from the given list only. </t>
  </si>
  <si>
    <t xml:space="preserve">Date should always be entered in dd-mm-yyyy format. </t>
  </si>
  <si>
    <t>Nowhere in the file, date should exceed the current date.</t>
  </si>
  <si>
    <t xml:space="preserve">If there is no amount to be mentioned in any of the amount column, then 0 (zero) must be mentioned. Amount field should not be left blank.  </t>
  </si>
  <si>
    <t>(See Sections 193, 194, 194A, 194B, 194BB, 194C, 194D, 194EE, 194F, 194G, 194H, 194I, 194J, 194LA and rule 31A)</t>
  </si>
  <si>
    <t>Challan!Q7</t>
  </si>
  <si>
    <t>Total Tax Deposit Amount as per deductee annexure (Total Sum of 425)</t>
  </si>
  <si>
    <t>AJ46</t>
  </si>
  <si>
    <t>Enter Organization ID</t>
  </si>
  <si>
    <t>(For more details of online regisration for filling statement refer http:\\tin-nsdl.com)</t>
  </si>
  <si>
    <t>Do you want to use online facility for furnishing the statement?(Yes/No)</t>
  </si>
  <si>
    <t>Central/Other Government</t>
  </si>
  <si>
    <r>
      <t xml:space="preserve">Purpose - </t>
    </r>
    <r>
      <rPr>
        <sz val="10"/>
        <color indexed="18"/>
        <rFont val="Arial"/>
        <family val="2"/>
      </rPr>
      <t xml:space="preserve">
This utility is for preparation of quarterly returns for F.Y. 2005 - 06. If you wish to prepare returns for F.Y. 2004 - 05 or prior, then a different RPU (latest version 4.80) should be used. This version is meant for preparation of regular (original) returns only where number of deductee records do not exceed 20000. </t>
    </r>
  </si>
  <si>
    <t>If additional rows are required for data entry then, please use the 'insert row' button. Put the cursor at the row below which you need the row/s to be inserted. Clicking this option, it will ask for number of row/s to be inserted. For deletion of rows use 'delete row' button. Clicking this option, current row (ie where the cursor is located) will get deleted.</t>
  </si>
  <si>
    <t xml:space="preserve">Date of payment/credit to deductee or date of collection/debit from party should always be within the financial year relevant to the quarter for which the return is being prepared. </t>
  </si>
  <si>
    <t>Field</t>
  </si>
  <si>
    <t>Value</t>
  </si>
  <si>
    <t>From drop down menu</t>
  </si>
  <si>
    <t>0 (zero)</t>
  </si>
  <si>
    <t>Blank</t>
  </si>
  <si>
    <t xml:space="preserve">If there is no deductee, then deductee sheet should be left blank totally. No value should be entered in any cell. </t>
  </si>
  <si>
    <t>Challan Serial Number should be selected from drop-down for all deductee detail records in Annexure-I.  This is mandatory for all the rows in Annexure-I.</t>
  </si>
  <si>
    <t>After the data entry is over, return file should be created by clicking - create file button which is available on top of the last Annexure. The output of the RPU gets saved by default name (e.g 'FORM26Q1' for quarter 1) on 'C' drive. The location and name of the file can be changed afterwards.</t>
  </si>
  <si>
    <t>Srl. No. (col. no. 401)</t>
  </si>
  <si>
    <t>Section code (section relevant to the nature of payment, col. no. 402)</t>
  </si>
  <si>
    <t>Amt. fields ie TDS, Surcharge, Edu. Cess, Interest and Other (col. no. 403 to 407)</t>
  </si>
  <si>
    <t>Cheque / DD number and BSR Code (col. no. 409 and 410)</t>
  </si>
  <si>
    <t>Transfer voucher / Challan serial No. (col. no. 412)</t>
  </si>
  <si>
    <t>Whether TDS deposited by book entry? Yes/No (col. no. 413)</t>
  </si>
  <si>
    <t>Interest        Rs.</t>
  </si>
  <si>
    <t xml:space="preserve">Others         Rs. </t>
  </si>
  <si>
    <t>(1) Indicate the type of deductor "Central/other Government" or "Others".</t>
  </si>
  <si>
    <t>(3) Column is relevant only for Government deductors.</t>
  </si>
  <si>
    <t>Notes :</t>
  </si>
  <si>
    <t xml:space="preserve">  Write "B' if no deduction is on account of declaration under Section 197A.</t>
  </si>
  <si>
    <t>TDS                 Rs.</t>
  </si>
  <si>
    <t>Surcharge      Rs.</t>
  </si>
  <si>
    <t>Transfer voucher / Challan serial No.</t>
  </si>
  <si>
    <t>Interest         Rs.</t>
  </si>
  <si>
    <t>Others          Rs.</t>
  </si>
  <si>
    <t>Total TDS to be allocated among deductees as in the vertical total of col. 425</t>
  </si>
  <si>
    <t>Total (F+G+H)</t>
  </si>
  <si>
    <t>Deductee Code (01-Company, 02-Other than Company)</t>
  </si>
  <si>
    <t>TDS -Income Tax                 Rs.</t>
  </si>
  <si>
    <t>TDS -Surcharge      Rs.</t>
  </si>
  <si>
    <t>TDS - Cess             Rs.</t>
  </si>
  <si>
    <t>Interest Rs.</t>
  </si>
  <si>
    <t>Other Rs.</t>
  </si>
  <si>
    <t xml:space="preserve">Please do not make any change in the format of the file. There are some hidden rows, columns and sheets which should not be unhidden. 
</t>
  </si>
  <si>
    <t>Please enter BSR Code</t>
  </si>
  <si>
    <t xml:space="preserve">TAN in Form &amp; Annexure should be 10 digit alphanumeric code </t>
  </si>
  <si>
    <t xml:space="preserve">PAN in Form &amp; Annexure should be 10 digit alphanumeric code </t>
  </si>
  <si>
    <t>Enter Employer / Deductor address 1 - Flat No.</t>
  </si>
  <si>
    <t>Enter Employer / Deductor address 2 - Name of building/premise</t>
  </si>
  <si>
    <t>Enter Employer / Deductor address 3 - Road/street/lane</t>
  </si>
  <si>
    <t xml:space="preserve">Select Employer / Deductor - State </t>
  </si>
  <si>
    <t>Enter Employer / Deductor Pincode</t>
  </si>
  <si>
    <t>Employer / Deductor Pincode must be numeric</t>
  </si>
  <si>
    <t>Specify whether address of deductor has changed since last return</t>
  </si>
  <si>
    <t>Deductor's type is mandatory</t>
  </si>
  <si>
    <t>Please enter PAN of the deductee</t>
  </si>
  <si>
    <t>Please enter Name of the deductee</t>
  </si>
  <si>
    <t>Enter Employer / Deductor address 5 - Town/city/district</t>
  </si>
  <si>
    <t>Responsible Person's Address 1 - Flat No.</t>
  </si>
  <si>
    <t>Responsible Person's Address 2 - Name of premises/building</t>
  </si>
  <si>
    <t>Responsible Person's Address 4 - Area/location</t>
  </si>
  <si>
    <t>Responsible Person's Address 3 - Road/street/lane</t>
  </si>
  <si>
    <t>Responsible Person's Address 5 - Town/city/district</t>
  </si>
  <si>
    <t>Responsible Person's email-ID</t>
  </si>
  <si>
    <t>Specify whether address of responsible person has changed since last return</t>
  </si>
  <si>
    <t xml:space="preserve">In PAN field for deductee/party, proper PAN, if available, should be written. If PAN of the deductee/party is not available then PANNOTAVBL should be stated in the respective cell. If the PAN furnished by deductee is not proper (ie not a ten digit alphanumeric code) then PANINVALID should be stated in the respective cell. If the employee has applied for PAN, PANAPPLIED should be mentioned. </t>
  </si>
  <si>
    <t>Date on which tax deposited (col. no. 411) last day of respective quarter e.g. for quarter 1</t>
  </si>
  <si>
    <r>
      <t xml:space="preserve">Pre-requisites - </t>
    </r>
    <r>
      <rPr>
        <sz val="10"/>
        <color indexed="18"/>
        <rFont val="Arial"/>
        <family val="2"/>
      </rPr>
      <t xml:space="preserve">
a) This RPU can be run on any computer with Microsoft Office - Excel 97 or above. It is required that security level is set at medium for proper running of the macros. This may be checked from Tools -  Macro - Security options. If while opening the RPU, system asks whether to disable or enable the macro, please click on enable macro option. 
b) Please ensure that the date format in your machine is dd/mm/yyyy and date is correct before using the RPU.
</t>
    </r>
  </si>
  <si>
    <t xml:space="preserve">Important instructions for using the Return Preparation Utility (RPU) version 3.22 - </t>
  </si>
  <si>
    <r>
      <t>Nil Return</t>
    </r>
    <r>
      <rPr>
        <b/>
        <sz val="12"/>
        <color indexed="14"/>
        <rFont val="Arial"/>
        <family val="2"/>
      </rPr>
      <t xml:space="preserve"> -</t>
    </r>
    <r>
      <rPr>
        <sz val="10"/>
        <color indexed="14"/>
        <rFont val="Arial"/>
        <family val="2"/>
      </rPr>
      <t xml:space="preserve"> </t>
    </r>
    <r>
      <rPr>
        <sz val="10"/>
        <color indexed="12"/>
        <rFont val="Arial"/>
        <family val="2"/>
      </rPr>
      <t xml:space="preserve">This RPU can be used to prepare a return without a challan and/or deductee. If there is no challan ie when no tax has been deposited, then challan sheet should be filled as below - </t>
    </r>
  </si>
  <si>
    <t>Rushabh e-TDS Return Preparation Utility (RPU)</t>
  </si>
  <si>
    <t>This file should be validated with the latest File Validation Utility (current version - 2.08). Upload file created by FVU ie .FVU file should be copied on a CD/floppy and be submitted to any TIN-FC or may be filed through Online return filing facility available on www.tin-Rushabh.com   It may be noted that the FVU for returns for F.Y. 2005-06 is different from the FVU used for previous financial years.</t>
  </si>
  <si>
    <t>If return is being filed through a TIN-FC, then CD/floppy should be accompanied by Form 27A in physical form. Please note that this form needs to be prepared separately. Format of same is available on www.tin-Rushabh.com</t>
  </si>
  <si>
    <t>Caution - It may be noted this RPU has been provided with a view to help deductors / collectors in preparation of their returns not exceeding 20000 deductee records. While all necessary care has been taken by Rushabh, deductors / collectors are advised to ensure the correctness of their return in all respects, including but not limited to its conformity with the applicable rules before the submission of same.</t>
  </si>
  <si>
    <t xml:space="preserve">Rushabh does not assume any responsibility in respect of performance or output of the RPU in any manner. </t>
  </si>
  <si>
    <t xml:space="preserve">It should be noted that RPU and FVU are subject to modifications by Rushabh. Hence the latest available version on our website should be used. </t>
  </si>
  <si>
    <r>
      <t>4.</t>
    </r>
    <r>
      <rPr>
        <sz val="10"/>
        <color indexed="20"/>
        <rFont val="Arial"/>
        <family val="0"/>
      </rPr>
      <t xml:space="preserve"> Details of tax deducted and paid to the credit of the Central Government </t>
    </r>
  </si>
  <si>
    <t>This RPU is property of Rushabh. This has been made available on Rushabh TIN website - www.rushabhinfosys.com as a free download.</t>
  </si>
  <si>
    <t xml:space="preserve">For further details refer Deductors' Manual and Do's and Dont's available on www.rushabhinfosys.com </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</si>
</sst>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s.&quot;#,##0_);\(&quot;Rs.&quot;#,##0\)"/>
    <numFmt numFmtId="173" formatCode="&quot;Rs.&quot;#,##0_);[Red]\(&quot;Rs.&quot;#,##0\)"/>
    <numFmt numFmtId="174" formatCode="&quot;Rs.&quot;#,##0.00_);\(&quot;Rs.&quot;#,##0.00\)"/>
    <numFmt numFmtId="175" formatCode="&quot;Rs.&quot;#,##0.00_);[Red]\(&quot;Rs.&quot;#,##0.00\)"/>
    <numFmt numFmtId="176" formatCode="_(&quot;Rs.&quot;* #,##0_);_(&quot;Rs.&quot;* \(#,##0\);_(&quot;Rs.&quot;* &quot;-&quot;_);_(@_)"/>
    <numFmt numFmtId="177" formatCode="_(&quot;Rs.&quot;* #,##0.00_);_(&quot;Rs.&quot;* \(#,##0.00\);_(&quot;Rs.&quot;* &quot;-&quot;??_);_(@_)"/>
    <numFmt numFmtId="178" formatCode="00000"/>
    <numFmt numFmtId="179" formatCode="0_);\(0\)"/>
    <numFmt numFmtId="180" formatCode="[$-1010000]d/m/yy;@"/>
    <numFmt numFmtId="181" formatCode="0;[Red]0"/>
    <numFmt numFmtId="182" formatCode="&quot;Rs.&quot;#,##0.00"/>
    <numFmt numFmtId="183" formatCode="[$-1010409]d\ mmmm\ yyyy;@"/>
    <numFmt numFmtId="184" formatCode="mmm\-yyyy"/>
    <numFmt numFmtId="185" formatCode="[$-1010409]d\ mmm\ yy;@"/>
    <numFmt numFmtId="186" formatCode="0.000"/>
    <numFmt numFmtId="187" formatCode="000000"/>
    <numFmt numFmtId="188" formatCode="0000000"/>
    <numFmt numFmtId="189" formatCode="m/d"/>
    <numFmt numFmtId="190" formatCode="ddmmyyyy"/>
    <numFmt numFmtId="191" formatCode="dd\ mmm\ yyyy"/>
    <numFmt numFmtId="192" formatCode="d\ mmm\ yyyy"/>
    <numFmt numFmtId="193" formatCode="d\ mmm\ yy"/>
    <numFmt numFmtId="194" formatCode="dd\-mmm\-yyyy"/>
    <numFmt numFmtId="195" formatCode="0.0000"/>
    <numFmt numFmtId="196" formatCode="000000000000000"/>
    <numFmt numFmtId="197" formatCode="######"/>
    <numFmt numFmtId="198" formatCode="#######"/>
  </numFmts>
  <fonts count="51">
    <font>
      <sz val="10"/>
      <name val="Arial"/>
      <family val="0"/>
    </font>
    <font>
      <u val="single"/>
      <sz val="10"/>
      <color indexed="12"/>
      <name val="Arial"/>
      <family val="0"/>
    </font>
    <font>
      <b/>
      <sz val="16"/>
      <name val="Arial"/>
      <family val="2"/>
    </font>
    <font>
      <sz val="9"/>
      <name val="Arial"/>
      <family val="2"/>
    </font>
    <font>
      <b/>
      <sz val="10"/>
      <name val="Arial"/>
      <family val="2"/>
    </font>
    <font>
      <sz val="9"/>
      <name val="Arial Greek"/>
      <family val="2"/>
    </font>
    <font>
      <b/>
      <sz val="9"/>
      <name val="Arial Black"/>
      <family val="2"/>
    </font>
    <font>
      <sz val="8"/>
      <name val="Arial"/>
      <family val="2"/>
    </font>
    <font>
      <sz val="11"/>
      <name val="Arial"/>
      <family val="2"/>
    </font>
    <font>
      <b/>
      <sz val="9"/>
      <name val="Arial"/>
      <family val="2"/>
    </font>
    <font>
      <u val="single"/>
      <sz val="10"/>
      <color indexed="36"/>
      <name val="Arial"/>
      <family val="0"/>
    </font>
    <font>
      <sz val="10"/>
      <color indexed="9"/>
      <name val="Arial"/>
      <family val="2"/>
    </font>
    <font>
      <sz val="9"/>
      <color indexed="12"/>
      <name val="Arial"/>
      <family val="2"/>
    </font>
    <font>
      <sz val="8"/>
      <color indexed="12"/>
      <name val="Arial"/>
      <family val="2"/>
    </font>
    <font>
      <i/>
      <sz val="9"/>
      <color indexed="12"/>
      <name val="Arial"/>
      <family val="2"/>
    </font>
    <font>
      <sz val="9"/>
      <color indexed="12"/>
      <name val="Arial Narrow"/>
      <family val="2"/>
    </font>
    <font>
      <sz val="9"/>
      <color indexed="9"/>
      <name val="Arial"/>
      <family val="2"/>
    </font>
    <font>
      <i/>
      <sz val="12"/>
      <name val="Arial Narrow"/>
      <family val="2"/>
    </font>
    <font>
      <b/>
      <sz val="9"/>
      <color indexed="12"/>
      <name val="Arial"/>
      <family val="2"/>
    </font>
    <font>
      <b/>
      <sz val="10"/>
      <color indexed="12"/>
      <name val="Arial"/>
      <family val="2"/>
    </font>
    <font>
      <b/>
      <sz val="8"/>
      <color indexed="12"/>
      <name val="Arial"/>
      <family val="2"/>
    </font>
    <font>
      <sz val="11"/>
      <color indexed="9"/>
      <name val="Arial"/>
      <family val="2"/>
    </font>
    <font>
      <sz val="9"/>
      <color indexed="8"/>
      <name val="Arial"/>
      <family val="2"/>
    </font>
    <font>
      <b/>
      <sz val="9"/>
      <color indexed="8"/>
      <name val="Arial"/>
      <family val="0"/>
    </font>
    <font>
      <b/>
      <i/>
      <sz val="9"/>
      <name val="Arial"/>
      <family val="0"/>
    </font>
    <font>
      <b/>
      <sz val="12"/>
      <color indexed="12"/>
      <name val="Arial"/>
      <family val="2"/>
    </font>
    <font>
      <sz val="10"/>
      <color indexed="12"/>
      <name val="Arial"/>
      <family val="2"/>
    </font>
    <font>
      <sz val="10"/>
      <color indexed="22"/>
      <name val="Arial"/>
      <family val="2"/>
    </font>
    <font>
      <b/>
      <vertAlign val="superscript"/>
      <sz val="9"/>
      <color indexed="12"/>
      <name val="Arial"/>
      <family val="2"/>
    </font>
    <font>
      <vertAlign val="superscript"/>
      <sz val="9"/>
      <color indexed="12"/>
      <name val="Arial"/>
      <family val="2"/>
    </font>
    <font>
      <i/>
      <sz val="12"/>
      <color indexed="12"/>
      <name val="Arial Narrow"/>
      <family val="2"/>
    </font>
    <font>
      <b/>
      <sz val="9"/>
      <color indexed="12"/>
      <name val="Arial Greek"/>
      <family val="2"/>
    </font>
    <font>
      <sz val="10"/>
      <color indexed="8"/>
      <name val="Arial"/>
      <family val="2"/>
    </font>
    <font>
      <sz val="9"/>
      <color indexed="22"/>
      <name val="Arial"/>
      <family val="2"/>
    </font>
    <font>
      <sz val="10"/>
      <color indexed="16"/>
      <name val="Arial"/>
      <family val="0"/>
    </font>
    <font>
      <b/>
      <sz val="16"/>
      <color indexed="17"/>
      <name val="Arial"/>
      <family val="0"/>
    </font>
    <font>
      <sz val="10"/>
      <color indexed="18"/>
      <name val="Arial"/>
      <family val="2"/>
    </font>
    <font>
      <b/>
      <sz val="10"/>
      <color indexed="9"/>
      <name val="Arial"/>
      <family val="2"/>
    </font>
    <font>
      <sz val="9"/>
      <color indexed="48"/>
      <name val="Arial"/>
      <family val="2"/>
    </font>
    <font>
      <i/>
      <sz val="10"/>
      <name val="Arial"/>
      <family val="2"/>
    </font>
    <font>
      <b/>
      <sz val="11"/>
      <color indexed="60"/>
      <name val="Arial"/>
      <family val="2"/>
    </font>
    <font>
      <sz val="10"/>
      <color indexed="14"/>
      <name val="Arial"/>
      <family val="2"/>
    </font>
    <font>
      <b/>
      <sz val="14"/>
      <color indexed="17"/>
      <name val="Arial"/>
      <family val="2"/>
    </font>
    <font>
      <b/>
      <sz val="12"/>
      <color indexed="14"/>
      <name val="Arial"/>
      <family val="2"/>
    </font>
    <font>
      <b/>
      <sz val="12"/>
      <color indexed="20"/>
      <name val="Arial"/>
      <family val="2"/>
    </font>
    <font>
      <sz val="10"/>
      <color indexed="20"/>
      <name val="Arial"/>
      <family val="2"/>
    </font>
    <font>
      <b/>
      <sz val="10"/>
      <color indexed="16"/>
      <name val="Arial"/>
      <family val="2"/>
    </font>
    <font>
      <b/>
      <sz val="11"/>
      <color indexed="20"/>
      <name val="Arial"/>
      <family val="2"/>
    </font>
    <font>
      <sz val="11"/>
      <color indexed="20"/>
      <name val="Arial"/>
      <family val="2"/>
    </font>
    <font>
      <sz val="9"/>
      <color indexed="20"/>
      <name val="Arial"/>
      <family val="2"/>
    </font>
    <font>
      <b/>
      <sz val="10"/>
      <color indexed="20"/>
      <name val="Arial"/>
      <family val="2"/>
    </font>
  </fonts>
  <fills count="12">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4"/>
        <bgColor indexed="64"/>
      </patternFill>
    </fill>
    <fill>
      <patternFill patternType="solid">
        <fgColor indexed="18"/>
        <bgColor indexed="64"/>
      </patternFill>
    </fill>
    <fill>
      <patternFill patternType="solid">
        <fgColor indexed="41"/>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s>
  <borders count="21">
    <border>
      <left/>
      <right/>
      <top/>
      <bottom/>
      <diagonal/>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right>
        <color indexed="63"/>
      </right>
      <top style="thin"/>
      <bottom style="thin"/>
    </border>
    <border>
      <left style="thin">
        <color indexed="63"/>
      </left>
      <right>
        <color indexed="63"/>
      </right>
      <top/>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 fillId="0" borderId="0" applyNumberFormat="0" applyFill="0" applyBorder="0" applyAlignment="0" applyProtection="0"/>
    <xf numFmtId="0" fontId="0" fillId="0" borderId="0" applyBorder="0">
      <alignment/>
      <protection/>
    </xf>
    <xf numFmtId="0" fontId="0" fillId="0" borderId="0">
      <alignment horizontal="center" vertical="top"/>
      <protection/>
    </xf>
    <xf numFmtId="0" fontId="0" fillId="0" borderId="0" applyBorder="0">
      <alignment/>
      <protection/>
    </xf>
    <xf numFmtId="9" fontId="0" fillId="0" borderId="0" applyFont="0" applyFill="0" applyBorder="0" applyAlignment="0" applyProtection="0"/>
  </cellStyleXfs>
  <cellXfs count="365">
    <xf numFmtId="0" fontId="0" fillId="0" borderId="0" xfId="0" applyAlignment="1">
      <alignment/>
    </xf>
    <xf numFmtId="0" fontId="2" fillId="0" borderId="0" xfId="0" applyFont="1" applyFill="1" applyBorder="1" applyAlignment="1">
      <alignment horizontal="left"/>
    </xf>
    <xf numFmtId="0" fontId="3" fillId="0" borderId="0" xfId="0" applyFont="1" applyFill="1" applyBorder="1" applyAlignment="1">
      <alignment/>
    </xf>
    <xf numFmtId="0" fontId="4" fillId="0" borderId="0" xfId="0" applyFont="1" applyFill="1" applyBorder="1" applyAlignment="1">
      <alignment vertical="justify" wrapText="1"/>
    </xf>
    <xf numFmtId="0" fontId="3" fillId="0" borderId="0" xfId="0" applyFont="1" applyFill="1" applyBorder="1" applyAlignment="1">
      <alignment horizontal="center"/>
    </xf>
    <xf numFmtId="0" fontId="3" fillId="0" borderId="0" xfId="0" applyFont="1" applyFill="1" applyBorder="1" applyAlignment="1">
      <alignment/>
    </xf>
    <xf numFmtId="0" fontId="8" fillId="0" borderId="0" xfId="0" applyFont="1" applyFill="1" applyBorder="1" applyAlignment="1">
      <alignment/>
    </xf>
    <xf numFmtId="0" fontId="0" fillId="0" borderId="1" xfId="0" applyBorder="1" applyAlignment="1">
      <alignment/>
    </xf>
    <xf numFmtId="0" fontId="0" fillId="0" borderId="0" xfId="0" applyBorder="1" applyAlignment="1">
      <alignment/>
    </xf>
    <xf numFmtId="0" fontId="3" fillId="0" borderId="0" xfId="0" applyFont="1" applyBorder="1" applyAlignment="1">
      <alignment horizontal="center"/>
    </xf>
    <xf numFmtId="0" fontId="0" fillId="0" borderId="0" xfId="0" applyNumberFormat="1" applyAlignment="1">
      <alignment/>
    </xf>
    <xf numFmtId="0" fontId="7" fillId="0" borderId="0" xfId="0" applyFont="1" applyAlignment="1">
      <alignment horizontal="justify" vertical="top"/>
    </xf>
    <xf numFmtId="181" fontId="0" fillId="0" borderId="0" xfId="0" applyNumberFormat="1" applyAlignment="1">
      <alignment/>
    </xf>
    <xf numFmtId="0" fontId="0" fillId="2" borderId="0" xfId="0" applyFill="1" applyAlignment="1">
      <alignment/>
    </xf>
    <xf numFmtId="49" fontId="0" fillId="0" borderId="0" xfId="0" applyNumberFormat="1" applyAlignment="1">
      <alignment horizontal="center"/>
    </xf>
    <xf numFmtId="0" fontId="11" fillId="0" borderId="0" xfId="0" applyFont="1" applyAlignment="1">
      <alignment/>
    </xf>
    <xf numFmtId="179" fontId="0" fillId="0" borderId="0" xfId="0" applyNumberFormat="1" applyAlignment="1">
      <alignment/>
    </xf>
    <xf numFmtId="2" fontId="0" fillId="0" borderId="0" xfId="0" applyNumberFormat="1" applyAlignment="1">
      <alignment/>
    </xf>
    <xf numFmtId="0" fontId="11" fillId="3" borderId="0" xfId="0" applyFont="1" applyFill="1" applyAlignment="1">
      <alignment/>
    </xf>
    <xf numFmtId="0" fontId="16" fillId="0" borderId="0" xfId="0" applyFont="1" applyBorder="1" applyAlignment="1">
      <alignment horizontal="center"/>
    </xf>
    <xf numFmtId="0" fontId="17" fillId="0" borderId="0" xfId="0" applyFont="1" applyFill="1" applyBorder="1" applyAlignment="1">
      <alignment horizontal="center"/>
    </xf>
    <xf numFmtId="0" fontId="16" fillId="0" borderId="0" xfId="0" applyFont="1" applyFill="1" applyBorder="1" applyAlignment="1">
      <alignment/>
    </xf>
    <xf numFmtId="0" fontId="21" fillId="0" borderId="0" xfId="0" applyFont="1" applyFill="1" applyBorder="1" applyAlignment="1">
      <alignment/>
    </xf>
    <xf numFmtId="0" fontId="16" fillId="0" borderId="0" xfId="0" applyFont="1" applyFill="1" applyBorder="1" applyAlignment="1">
      <alignment/>
    </xf>
    <xf numFmtId="0" fontId="16" fillId="0" borderId="0" xfId="0" applyFont="1" applyFill="1" applyBorder="1" applyAlignment="1">
      <alignment horizontal="center"/>
    </xf>
    <xf numFmtId="0" fontId="4" fillId="0" borderId="0" xfId="0" applyFont="1" applyAlignment="1">
      <alignment horizontal="center"/>
    </xf>
    <xf numFmtId="0" fontId="0" fillId="0" borderId="0" xfId="0" applyAlignment="1">
      <alignment horizontal="center"/>
    </xf>
    <xf numFmtId="0" fontId="4" fillId="0" borderId="0" xfId="0" applyFont="1" applyAlignment="1">
      <alignment/>
    </xf>
    <xf numFmtId="0" fontId="0" fillId="0" borderId="0" xfId="0" applyAlignment="1">
      <alignment vertical="top"/>
    </xf>
    <xf numFmtId="0" fontId="0" fillId="0" borderId="0" xfId="0" applyFill="1" applyAlignment="1">
      <alignment vertical="top"/>
    </xf>
    <xf numFmtId="0" fontId="3" fillId="0" borderId="0" xfId="0" applyFont="1" applyBorder="1" applyAlignment="1">
      <alignment vertical="top" wrapText="1"/>
    </xf>
    <xf numFmtId="0" fontId="3" fillId="0" borderId="0" xfId="0" applyFont="1" applyBorder="1" applyAlignment="1">
      <alignment horizontal="left" vertical="top" wrapText="1"/>
    </xf>
    <xf numFmtId="0" fontId="0" fillId="0" borderId="0" xfId="0" applyAlignment="1">
      <alignment horizontal="center" vertical="top"/>
    </xf>
    <xf numFmtId="0" fontId="0" fillId="0" borderId="0" xfId="0" applyAlignment="1">
      <alignment horizontal="justify" vertical="top"/>
    </xf>
    <xf numFmtId="0" fontId="3" fillId="0" borderId="0" xfId="0" applyFont="1" applyFill="1" applyBorder="1" applyAlignment="1">
      <alignment horizontal="left" vertical="top" wrapText="1"/>
    </xf>
    <xf numFmtId="0" fontId="3" fillId="0" borderId="0" xfId="23" applyFont="1" applyFill="1" applyBorder="1" applyAlignment="1">
      <alignment vertical="top" wrapText="1"/>
      <protection/>
    </xf>
    <xf numFmtId="0" fontId="22" fillId="0" borderId="0" xfId="23" applyFont="1" applyFill="1" applyBorder="1" applyAlignment="1">
      <alignment vertical="top" wrapText="1"/>
      <protection/>
    </xf>
    <xf numFmtId="0" fontId="0" fillId="0" borderId="0" xfId="0" applyFill="1" applyAlignment="1">
      <alignment/>
    </xf>
    <xf numFmtId="0" fontId="0" fillId="0" borderId="0" xfId="0" applyFill="1" applyAlignment="1">
      <alignment horizontal="center"/>
    </xf>
    <xf numFmtId="0" fontId="3" fillId="2" borderId="0" xfId="0" applyFont="1" applyFill="1" applyBorder="1" applyAlignment="1">
      <alignment horizontal="left" vertical="top" wrapText="1"/>
    </xf>
    <xf numFmtId="0" fontId="3" fillId="2" borderId="0" xfId="0" applyFont="1" applyFill="1" applyBorder="1" applyAlignment="1">
      <alignmen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22" fillId="2" borderId="0" xfId="23" applyFont="1" applyFill="1" applyBorder="1" applyAlignment="1">
      <alignment vertical="top" wrapText="1"/>
      <protection/>
    </xf>
    <xf numFmtId="0" fontId="3" fillId="2" borderId="0" xfId="0" applyFont="1" applyFill="1" applyBorder="1" applyAlignment="1">
      <alignment vertical="top"/>
    </xf>
    <xf numFmtId="0" fontId="22" fillId="2" borderId="0" xfId="0" applyFont="1" applyFill="1" applyBorder="1" applyAlignment="1">
      <alignment horizontal="left" vertical="top" wrapText="1"/>
    </xf>
    <xf numFmtId="0" fontId="22" fillId="2" borderId="0" xfId="0" applyFont="1" applyFill="1" applyBorder="1" applyAlignment="1">
      <alignment vertical="top" wrapText="1"/>
    </xf>
    <xf numFmtId="0" fontId="24" fillId="2" borderId="0" xfId="21" applyFont="1" applyFill="1" applyBorder="1" applyAlignment="1">
      <alignment vertical="top" wrapText="1"/>
      <protection/>
    </xf>
    <xf numFmtId="0" fontId="24" fillId="2" borderId="0" xfId="0" applyFont="1" applyFill="1" applyBorder="1" applyAlignment="1">
      <alignment vertical="top" wrapText="1"/>
    </xf>
    <xf numFmtId="0" fontId="3" fillId="2" borderId="2" xfId="0" applyFont="1" applyFill="1" applyBorder="1" applyAlignment="1">
      <alignment vertical="top" wrapText="1"/>
    </xf>
    <xf numFmtId="0" fontId="0" fillId="2" borderId="0" xfId="0" applyFont="1" applyFill="1" applyBorder="1" applyAlignment="1">
      <alignment vertical="top" wrapText="1"/>
    </xf>
    <xf numFmtId="0" fontId="0" fillId="2" borderId="0" xfId="22" applyFont="1" applyFill="1" applyBorder="1" applyAlignment="1">
      <alignment vertical="top"/>
      <protection/>
    </xf>
    <xf numFmtId="190" fontId="0" fillId="0" borderId="0" xfId="0" applyNumberFormat="1" applyAlignment="1">
      <alignment/>
    </xf>
    <xf numFmtId="0" fontId="3" fillId="0" borderId="0" xfId="0" applyFont="1" applyFill="1" applyBorder="1" applyAlignment="1">
      <alignment horizontal="left"/>
    </xf>
    <xf numFmtId="0" fontId="0" fillId="0" borderId="0" xfId="0" applyFont="1" applyBorder="1" applyAlignment="1">
      <alignment/>
    </xf>
    <xf numFmtId="1" fontId="0" fillId="0" borderId="0" xfId="0" applyNumberFormat="1" applyAlignment="1">
      <alignment/>
    </xf>
    <xf numFmtId="2" fontId="0" fillId="0" borderId="1" xfId="0" applyNumberFormat="1" applyFont="1" applyBorder="1" applyAlignment="1" applyProtection="1">
      <alignment/>
      <protection locked="0"/>
    </xf>
    <xf numFmtId="0" fontId="0" fillId="0" borderId="1" xfId="0" applyFont="1" applyBorder="1" applyAlignment="1" applyProtection="1">
      <alignment horizontal="center"/>
      <protection locked="0"/>
    </xf>
    <xf numFmtId="0" fontId="0" fillId="0" borderId="1" xfId="0" applyFont="1" applyBorder="1" applyAlignment="1" applyProtection="1">
      <alignment/>
      <protection locked="0"/>
    </xf>
    <xf numFmtId="0" fontId="0" fillId="0" borderId="1" xfId="0" applyFont="1" applyFill="1" applyBorder="1" applyAlignment="1" applyProtection="1">
      <alignment horizontal="center"/>
      <protection locked="0"/>
    </xf>
    <xf numFmtId="0" fontId="0" fillId="4" borderId="1" xfId="0" applyFill="1" applyBorder="1" applyAlignment="1">
      <alignment/>
    </xf>
    <xf numFmtId="0" fontId="0" fillId="4" borderId="1" xfId="0" applyFont="1" applyFill="1" applyBorder="1" applyAlignment="1" applyProtection="1">
      <alignment/>
      <protection/>
    </xf>
    <xf numFmtId="15" fontId="0" fillId="4" borderId="1" xfId="0" applyNumberFormat="1" applyFont="1" applyFill="1" applyBorder="1" applyAlignment="1" applyProtection="1">
      <alignment/>
      <protection/>
    </xf>
    <xf numFmtId="0" fontId="0" fillId="4" borderId="1" xfId="0" applyFont="1" applyFill="1" applyBorder="1" applyAlignment="1" applyProtection="1">
      <alignment horizontal="center"/>
      <protection/>
    </xf>
    <xf numFmtId="2" fontId="0" fillId="4" borderId="1" xfId="0" applyNumberFormat="1" applyFont="1" applyFill="1" applyBorder="1" applyAlignment="1" applyProtection="1">
      <alignment/>
      <protection/>
    </xf>
    <xf numFmtId="2" fontId="0" fillId="0" borderId="1" xfId="0" applyNumberFormat="1" applyFont="1" applyFill="1" applyBorder="1" applyAlignment="1" applyProtection="1">
      <alignment/>
      <protection locked="0"/>
    </xf>
    <xf numFmtId="0" fontId="0" fillId="0" borderId="1" xfId="0" applyBorder="1" applyAlignment="1" applyProtection="1">
      <alignment/>
      <protection locked="0"/>
    </xf>
    <xf numFmtId="14" fontId="0" fillId="0" borderId="0" xfId="0" applyNumberFormat="1" applyAlignment="1">
      <alignment/>
    </xf>
    <xf numFmtId="0" fontId="3" fillId="0" borderId="1" xfId="0" applyFont="1" applyBorder="1" applyAlignment="1" applyProtection="1">
      <alignment/>
      <protection locked="0"/>
    </xf>
    <xf numFmtId="0" fontId="24" fillId="2" borderId="0" xfId="0" applyFont="1" applyFill="1" applyBorder="1" applyAlignment="1">
      <alignment horizontal="left" vertical="top" wrapText="1"/>
    </xf>
    <xf numFmtId="0" fontId="23" fillId="2" borderId="0" xfId="23" applyFont="1" applyFill="1" applyBorder="1" applyAlignment="1">
      <alignment vertical="top" wrapText="1"/>
      <protection/>
    </xf>
    <xf numFmtId="0" fontId="3" fillId="2" borderId="0" xfId="23" applyFont="1" applyFill="1" applyBorder="1" applyAlignment="1">
      <alignment vertical="top" wrapText="1"/>
      <protection/>
    </xf>
    <xf numFmtId="0" fontId="24" fillId="2" borderId="0" xfId="23" applyFont="1" applyFill="1" applyBorder="1" applyAlignment="1">
      <alignment vertical="top" wrapText="1"/>
      <protection/>
    </xf>
    <xf numFmtId="0" fontId="9" fillId="2" borderId="0" xfId="23" applyFont="1" applyFill="1" applyBorder="1" applyAlignment="1">
      <alignment vertical="top" wrapText="1"/>
      <protection/>
    </xf>
    <xf numFmtId="0" fontId="23" fillId="2" borderId="0" xfId="23" applyFont="1" applyFill="1" applyBorder="1" applyAlignment="1">
      <alignment horizontal="left" vertical="top" wrapText="1"/>
      <protection/>
    </xf>
    <xf numFmtId="0" fontId="0" fillId="0" borderId="0" xfId="0" applyFont="1" applyAlignment="1">
      <alignment horizontal="center"/>
    </xf>
    <xf numFmtId="195" fontId="0" fillId="0" borderId="0" xfId="0" applyNumberFormat="1" applyAlignment="1">
      <alignment/>
    </xf>
    <xf numFmtId="188" fontId="0" fillId="0" borderId="0" xfId="0" applyNumberFormat="1" applyAlignment="1">
      <alignment/>
    </xf>
    <xf numFmtId="0" fontId="0" fillId="2" borderId="0" xfId="0" applyFill="1" applyAlignment="1">
      <alignment/>
    </xf>
    <xf numFmtId="0" fontId="3" fillId="5" borderId="0" xfId="0" applyFont="1" applyFill="1" applyBorder="1" applyAlignment="1">
      <alignment vertical="top" wrapText="1"/>
    </xf>
    <xf numFmtId="0" fontId="0" fillId="2" borderId="0" xfId="0" applyFill="1" applyAlignment="1">
      <alignment wrapText="1"/>
    </xf>
    <xf numFmtId="0" fontId="3" fillId="0" borderId="0" xfId="0" applyFont="1" applyFill="1" applyBorder="1" applyAlignment="1" applyProtection="1">
      <alignment/>
      <protection locked="0"/>
    </xf>
    <xf numFmtId="0" fontId="0" fillId="0" borderId="0" xfId="0" applyAlignment="1" applyProtection="1">
      <alignment/>
      <protection/>
    </xf>
    <xf numFmtId="1" fontId="3" fillId="0" borderId="1" xfId="0" applyNumberFormat="1" applyFont="1" applyFill="1" applyBorder="1" applyAlignment="1" applyProtection="1">
      <alignment horizontal="center"/>
      <protection locked="0"/>
    </xf>
    <xf numFmtId="2" fontId="3" fillId="0" borderId="1" xfId="0" applyNumberFormat="1" applyFont="1" applyFill="1" applyBorder="1" applyAlignment="1" applyProtection="1">
      <alignment/>
      <protection locked="0"/>
    </xf>
    <xf numFmtId="2" fontId="3" fillId="0" borderId="4" xfId="0" applyNumberFormat="1" applyFont="1" applyFill="1" applyBorder="1" applyAlignment="1" applyProtection="1">
      <alignment horizontal="center"/>
      <protection locked="0"/>
    </xf>
    <xf numFmtId="2" fontId="3" fillId="4" borderId="1" xfId="0" applyNumberFormat="1" applyFont="1"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left"/>
      <protection locked="0"/>
    </xf>
    <xf numFmtId="0" fontId="0" fillId="0" borderId="5" xfId="0" applyAlignment="1" applyProtection="1">
      <alignment vertical="justify" textRotation="51" wrapText="1" indent="9" readingOrder="1"/>
      <protection locked="0"/>
    </xf>
    <xf numFmtId="0" fontId="0" fillId="0" borderId="6" xfId="0" applyBorder="1" applyAlignment="1" applyProtection="1">
      <alignment/>
      <protection locked="0"/>
    </xf>
    <xf numFmtId="2" fontId="3" fillId="0" borderId="1" xfId="0" applyNumberFormat="1" applyFont="1" applyBorder="1" applyAlignment="1" applyProtection="1">
      <alignment/>
      <protection locked="0"/>
    </xf>
    <xf numFmtId="194" fontId="3" fillId="0" borderId="1" xfId="0" applyNumberFormat="1" applyFont="1" applyBorder="1" applyAlignment="1" applyProtection="1">
      <alignment/>
      <protection locked="0"/>
    </xf>
    <xf numFmtId="0" fontId="3" fillId="0" borderId="4" xfId="0" applyFont="1" applyFill="1" applyBorder="1" applyAlignment="1" applyProtection="1">
      <alignment horizontal="center"/>
      <protection locked="0"/>
    </xf>
    <xf numFmtId="2" fontId="0" fillId="0" borderId="1" xfId="0" applyNumberFormat="1" applyBorder="1" applyAlignment="1" applyProtection="1">
      <alignment/>
      <protection locked="0"/>
    </xf>
    <xf numFmtId="0" fontId="3" fillId="4" borderId="1" xfId="0" applyFont="1" applyFill="1" applyBorder="1" applyAlignment="1" applyProtection="1">
      <alignment/>
      <protection locked="0"/>
    </xf>
    <xf numFmtId="2" fontId="0" fillId="4" borderId="1" xfId="0" applyNumberFormat="1" applyFont="1" applyFill="1" applyBorder="1" applyAlignment="1" applyProtection="1">
      <alignment/>
      <protection locked="0"/>
    </xf>
    <xf numFmtId="0" fontId="0" fillId="0" borderId="0" xfId="0" applyAlignment="1" quotePrefix="1">
      <alignment/>
    </xf>
    <xf numFmtId="195" fontId="0" fillId="0" borderId="1" xfId="0" applyNumberFormat="1" applyFont="1" applyBorder="1" applyAlignment="1" applyProtection="1">
      <alignment/>
      <protection locked="0"/>
    </xf>
    <xf numFmtId="2" fontId="3" fillId="0" borderId="1" xfId="0" applyNumberFormat="1" applyFont="1" applyFill="1" applyBorder="1" applyAlignment="1" applyProtection="1">
      <alignment horizontal="center"/>
      <protection locked="0"/>
    </xf>
    <xf numFmtId="1" fontId="3" fillId="0" borderId="1" xfId="0" applyNumberFormat="1" applyFont="1" applyBorder="1" applyAlignment="1" applyProtection="1">
      <alignment/>
      <protection locked="0"/>
    </xf>
    <xf numFmtId="1" fontId="3" fillId="0" borderId="1" xfId="0" applyNumberFormat="1" applyFont="1" applyFill="1" applyBorder="1" applyAlignment="1" applyProtection="1" quotePrefix="1">
      <alignment horizontal="center"/>
      <protection locked="0"/>
    </xf>
    <xf numFmtId="0" fontId="3" fillId="0" borderId="7" xfId="0" applyFont="1" applyFill="1" applyBorder="1" applyAlignment="1" applyProtection="1">
      <alignment horizontal="center"/>
      <protection locked="0"/>
    </xf>
    <xf numFmtId="1" fontId="3" fillId="0" borderId="8" xfId="0" applyNumberFormat="1" applyFont="1" applyFill="1" applyBorder="1" applyAlignment="1" applyProtection="1">
      <alignment horizontal="center"/>
      <protection locked="0"/>
    </xf>
    <xf numFmtId="0" fontId="0" fillId="0" borderId="9" xfId="0" applyFont="1" applyBorder="1" applyAlignment="1" applyProtection="1">
      <alignment/>
      <protection locked="0"/>
    </xf>
    <xf numFmtId="0" fontId="3" fillId="0" borderId="1" xfId="0" applyFont="1" applyFill="1" applyBorder="1" applyAlignment="1" applyProtection="1">
      <alignment horizontal="center"/>
      <protection locked="0"/>
    </xf>
    <xf numFmtId="0" fontId="0" fillId="0" borderId="0" xfId="0" applyAlignment="1">
      <alignment horizontal="left"/>
    </xf>
    <xf numFmtId="0" fontId="0" fillId="0" borderId="1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Border="1" applyAlignment="1" applyProtection="1">
      <alignment vertical="justify" textRotation="51" wrapText="1" indent="9" readingOrder="1"/>
      <protection locked="0"/>
    </xf>
    <xf numFmtId="0" fontId="0" fillId="0" borderId="0" xfId="0" applyBorder="1" applyAlignment="1" applyProtection="1">
      <alignment/>
      <protection locked="0"/>
    </xf>
    <xf numFmtId="0" fontId="0" fillId="0" borderId="0" xfId="0" applyBorder="1" applyAlignment="1" applyProtection="1">
      <alignment vertical="justify" textRotation="51" wrapText="1" indent="9" readingOrder="1"/>
      <protection locked="0"/>
    </xf>
    <xf numFmtId="49" fontId="0" fillId="0" borderId="1" xfId="0" applyNumberFormat="1" applyBorder="1" applyAlignment="1" applyProtection="1">
      <alignment/>
      <protection locked="0"/>
    </xf>
    <xf numFmtId="0" fontId="32" fillId="2" borderId="1" xfId="0" applyFont="1" applyFill="1" applyBorder="1" applyAlignment="1" applyProtection="1">
      <alignment/>
      <protection/>
    </xf>
    <xf numFmtId="15" fontId="32" fillId="2" borderId="1" xfId="0" applyNumberFormat="1" applyFont="1" applyFill="1" applyBorder="1" applyAlignment="1" applyProtection="1">
      <alignment/>
      <protection/>
    </xf>
    <xf numFmtId="0" fontId="32" fillId="2" borderId="1" xfId="0" applyFont="1" applyFill="1" applyBorder="1" applyAlignment="1" applyProtection="1">
      <alignment horizontal="center"/>
      <protection/>
    </xf>
    <xf numFmtId="2" fontId="32" fillId="2" borderId="1" xfId="0" applyNumberFormat="1" applyFont="1" applyFill="1" applyBorder="1" applyAlignment="1" applyProtection="1">
      <alignment/>
      <protection/>
    </xf>
    <xf numFmtId="0" fontId="0" fillId="2" borderId="9" xfId="0" applyFont="1" applyFill="1" applyBorder="1" applyAlignment="1" applyProtection="1">
      <alignment/>
      <protection/>
    </xf>
    <xf numFmtId="0" fontId="0" fillId="2" borderId="1" xfId="0" applyFont="1" applyFill="1" applyBorder="1" applyAlignment="1" applyProtection="1">
      <alignment horizontal="center"/>
      <protection/>
    </xf>
    <xf numFmtId="0" fontId="0" fillId="2" borderId="1" xfId="0" applyFill="1" applyBorder="1" applyAlignment="1" applyProtection="1">
      <alignment/>
      <protection/>
    </xf>
    <xf numFmtId="0" fontId="0" fillId="2" borderId="1" xfId="0" applyFont="1" applyFill="1" applyBorder="1" applyAlignment="1" applyProtection="1">
      <alignment/>
      <protection/>
    </xf>
    <xf numFmtId="49" fontId="0" fillId="2" borderId="1" xfId="0" applyNumberFormat="1" applyFill="1" applyBorder="1" applyAlignment="1" applyProtection="1">
      <alignment/>
      <protection/>
    </xf>
    <xf numFmtId="194" fontId="0" fillId="2" borderId="1" xfId="0" applyNumberFormat="1" applyFont="1" applyFill="1" applyBorder="1" applyAlignment="1" applyProtection="1">
      <alignment/>
      <protection/>
    </xf>
    <xf numFmtId="2" fontId="0" fillId="2" borderId="1" xfId="0" applyNumberFormat="1" applyFont="1" applyFill="1" applyBorder="1" applyAlignment="1" applyProtection="1">
      <alignment/>
      <protection/>
    </xf>
    <xf numFmtId="2" fontId="0" fillId="2" borderId="1" xfId="0" applyNumberFormat="1" applyFill="1" applyBorder="1" applyAlignment="1" applyProtection="1">
      <alignment/>
      <protection/>
    </xf>
    <xf numFmtId="2" fontId="0" fillId="2" borderId="1" xfId="0" applyNumberFormat="1" applyFont="1" applyFill="1" applyBorder="1" applyAlignment="1" applyProtection="1">
      <alignment/>
      <protection/>
    </xf>
    <xf numFmtId="185" fontId="0" fillId="2" borderId="1" xfId="0" applyNumberFormat="1" applyFont="1" applyFill="1" applyBorder="1" applyAlignment="1" applyProtection="1">
      <alignment/>
      <protection/>
    </xf>
    <xf numFmtId="195" fontId="0" fillId="2" borderId="1" xfId="0" applyNumberFormat="1" applyFont="1" applyFill="1" applyBorder="1" applyAlignment="1" applyProtection="1">
      <alignment/>
      <protection/>
    </xf>
    <xf numFmtId="0" fontId="3" fillId="2" borderId="7" xfId="0" applyFont="1" applyFill="1" applyBorder="1" applyAlignment="1" applyProtection="1">
      <alignment horizontal="center"/>
      <protection/>
    </xf>
    <xf numFmtId="1" fontId="3" fillId="2" borderId="8" xfId="0" applyNumberFormat="1" applyFont="1" applyFill="1" applyBorder="1" applyAlignment="1" applyProtection="1">
      <alignment horizontal="center"/>
      <protection/>
    </xf>
    <xf numFmtId="2" fontId="3" fillId="2" borderId="1" xfId="0" applyNumberFormat="1" applyFont="1" applyFill="1" applyBorder="1" applyAlignment="1" applyProtection="1">
      <alignment/>
      <protection/>
    </xf>
    <xf numFmtId="1" fontId="3" fillId="2" borderId="1" xfId="0" applyNumberFormat="1" applyFont="1" applyFill="1" applyBorder="1" applyAlignment="1" applyProtection="1">
      <alignment/>
      <protection/>
    </xf>
    <xf numFmtId="1" fontId="3" fillId="2" borderId="1" xfId="0" applyNumberFormat="1" applyFont="1" applyFill="1" applyBorder="1" applyAlignment="1" applyProtection="1" quotePrefix="1">
      <alignment horizontal="center"/>
      <protection/>
    </xf>
    <xf numFmtId="194" fontId="3" fillId="2" borderId="1" xfId="0" applyNumberFormat="1" applyFont="1" applyFill="1" applyBorder="1" applyAlignment="1" applyProtection="1">
      <alignment/>
      <protection/>
    </xf>
    <xf numFmtId="0" fontId="3" fillId="2" borderId="1" xfId="0" applyFont="1" applyFill="1" applyBorder="1" applyAlignment="1" applyProtection="1">
      <alignment/>
      <protection/>
    </xf>
    <xf numFmtId="1" fontId="3" fillId="2" borderId="4" xfId="0" applyNumberFormat="1" applyFont="1" applyFill="1" applyBorder="1" applyAlignment="1" applyProtection="1">
      <alignment horizontal="center"/>
      <protection/>
    </xf>
    <xf numFmtId="0" fontId="3" fillId="2" borderId="4" xfId="0" applyFont="1" applyFill="1" applyBorder="1" applyAlignment="1" applyProtection="1">
      <alignment horizontal="center"/>
      <protection/>
    </xf>
    <xf numFmtId="49" fontId="3" fillId="0" borderId="1" xfId="0" applyNumberFormat="1" applyFont="1" applyFill="1" applyBorder="1" applyAlignment="1" applyProtection="1">
      <alignment horizontal="center"/>
      <protection locked="0"/>
    </xf>
    <xf numFmtId="49" fontId="3" fillId="2" borderId="1" xfId="0" applyNumberFormat="1" applyFont="1" applyFill="1" applyBorder="1" applyAlignment="1" applyProtection="1">
      <alignment horizontal="center"/>
      <protection/>
    </xf>
    <xf numFmtId="0" fontId="8" fillId="0" borderId="0" xfId="0" applyFont="1" applyFill="1" applyBorder="1" applyAlignment="1">
      <alignment horizontal="left" vertical="top"/>
    </xf>
    <xf numFmtId="0" fontId="8" fillId="6" borderId="0" xfId="0" applyFont="1" applyFill="1" applyBorder="1" applyAlignment="1">
      <alignment horizontal="left" vertical="top"/>
    </xf>
    <xf numFmtId="2" fontId="32" fillId="2" borderId="1" xfId="0" applyNumberFormat="1" applyFont="1" applyFill="1" applyBorder="1" applyAlignment="1" applyProtection="1">
      <alignment/>
      <protection locked="0"/>
    </xf>
    <xf numFmtId="1" fontId="22" fillId="2" borderId="1" xfId="0" applyNumberFormat="1" applyFont="1" applyFill="1" applyBorder="1" applyAlignment="1" applyProtection="1">
      <alignment/>
      <protection/>
    </xf>
    <xf numFmtId="1" fontId="3" fillId="0" borderId="1" xfId="0" applyNumberFormat="1" applyFont="1" applyFill="1" applyBorder="1" applyAlignment="1" applyProtection="1">
      <alignment/>
      <protection locked="0"/>
    </xf>
    <xf numFmtId="1" fontId="3" fillId="0" borderId="4" xfId="0" applyNumberFormat="1" applyFont="1" applyFill="1" applyBorder="1" applyAlignment="1" applyProtection="1">
      <alignment horizontal="center"/>
      <protection locked="0"/>
    </xf>
    <xf numFmtId="1" fontId="3" fillId="2" borderId="8" xfId="0" applyNumberFormat="1" applyFont="1" applyFill="1" applyBorder="1" applyAlignment="1" applyProtection="1">
      <alignment/>
      <protection/>
    </xf>
    <xf numFmtId="49" fontId="0" fillId="0" borderId="0" xfId="0" applyNumberFormat="1" applyAlignment="1">
      <alignment/>
    </xf>
    <xf numFmtId="198" fontId="0" fillId="0" borderId="0" xfId="0" applyNumberFormat="1" applyAlignment="1">
      <alignment/>
    </xf>
    <xf numFmtId="0" fontId="26" fillId="7" borderId="0" xfId="0" applyFont="1" applyFill="1" applyAlignment="1">
      <alignment/>
    </xf>
    <xf numFmtId="0" fontId="34" fillId="7" borderId="0" xfId="0" applyFont="1" applyFill="1" applyAlignment="1">
      <alignment/>
    </xf>
    <xf numFmtId="0" fontId="34" fillId="7" borderId="0" xfId="0" applyFont="1" applyFill="1" applyAlignment="1">
      <alignment horizontal="justify" vertical="top" wrapText="1"/>
    </xf>
    <xf numFmtId="0" fontId="37" fillId="7" borderId="0" xfId="0" applyFont="1" applyFill="1" applyAlignment="1">
      <alignment horizontal="center" vertical="top" wrapText="1"/>
    </xf>
    <xf numFmtId="2" fontId="0" fillId="3" borderId="1" xfId="0" applyNumberFormat="1" applyFont="1" applyFill="1" applyBorder="1" applyAlignment="1" applyProtection="1">
      <alignment/>
      <protection locked="0"/>
    </xf>
    <xf numFmtId="0" fontId="11" fillId="7" borderId="0" xfId="0" applyFont="1" applyFill="1" applyAlignment="1">
      <alignment/>
    </xf>
    <xf numFmtId="0" fontId="37" fillId="7" borderId="0" xfId="0" applyFont="1" applyFill="1" applyAlignment="1">
      <alignment horizontal="center" vertical="top" wrapText="1"/>
    </xf>
    <xf numFmtId="0" fontId="35" fillId="8" borderId="0" xfId="0" applyFont="1" applyFill="1" applyAlignment="1">
      <alignment horizontal="center"/>
    </xf>
    <xf numFmtId="0" fontId="4" fillId="0" borderId="0" xfId="0" applyFont="1" applyAlignment="1" applyProtection="1">
      <alignment/>
      <protection locked="0"/>
    </xf>
    <xf numFmtId="0" fontId="37" fillId="0" borderId="0" xfId="0" applyFont="1" applyFill="1" applyAlignment="1">
      <alignment horizontal="center" vertical="top" wrapText="1"/>
    </xf>
    <xf numFmtId="0" fontId="26" fillId="0" borderId="0" xfId="0" applyFont="1" applyFill="1" applyAlignment="1">
      <alignment/>
    </xf>
    <xf numFmtId="0" fontId="26" fillId="0" borderId="0" xfId="0" applyFont="1" applyFill="1" applyAlignment="1">
      <alignment horizontal="center" vertical="top" wrapText="1"/>
    </xf>
    <xf numFmtId="0" fontId="34" fillId="0" borderId="0" xfId="0" applyFont="1" applyFill="1" applyAlignment="1">
      <alignment horizontal="justify" vertical="top" wrapText="1"/>
    </xf>
    <xf numFmtId="0" fontId="26" fillId="0" borderId="0" xfId="0" applyFont="1" applyFill="1" applyAlignment="1">
      <alignment horizontal="left"/>
    </xf>
    <xf numFmtId="0" fontId="19" fillId="7" borderId="0" xfId="0" applyFont="1" applyFill="1" applyAlignment="1">
      <alignment horizontal="justify" vertical="top" wrapText="1"/>
    </xf>
    <xf numFmtId="0" fontId="19" fillId="7" borderId="0" xfId="0" applyFont="1" applyFill="1" applyAlignment="1">
      <alignment horizontal="center" vertical="top" wrapText="1"/>
    </xf>
    <xf numFmtId="2" fontId="3" fillId="2" borderId="1" xfId="0" applyNumberFormat="1" applyFont="1" applyFill="1" applyBorder="1" applyAlignment="1" applyProtection="1">
      <alignment horizontal="center"/>
      <protection/>
    </xf>
    <xf numFmtId="2" fontId="22" fillId="2" borderId="1" xfId="0" applyNumberFormat="1" applyFont="1" applyFill="1" applyBorder="1" applyAlignment="1" applyProtection="1">
      <alignment/>
      <protection/>
    </xf>
    <xf numFmtId="0" fontId="3" fillId="0" borderId="0" xfId="0" applyFont="1" applyBorder="1" applyAlignment="1">
      <alignment horizontal="left"/>
    </xf>
    <xf numFmtId="0" fontId="35" fillId="9" borderId="0" xfId="0" applyFont="1" applyFill="1" applyAlignment="1">
      <alignment horizontal="center"/>
    </xf>
    <xf numFmtId="0" fontId="26" fillId="9" borderId="0" xfId="0" applyFont="1" applyFill="1" applyAlignment="1">
      <alignment/>
    </xf>
    <xf numFmtId="0" fontId="19" fillId="9" borderId="0" xfId="0" applyFont="1" applyFill="1" applyAlignment="1">
      <alignment wrapText="1"/>
    </xf>
    <xf numFmtId="0" fontId="36" fillId="9" borderId="0" xfId="0" applyFont="1" applyFill="1" applyAlignment="1">
      <alignment horizontal="justify" vertical="top" wrapText="1"/>
    </xf>
    <xf numFmtId="0" fontId="42" fillId="9" borderId="0" xfId="0" applyFont="1" applyFill="1" applyAlignment="1">
      <alignment/>
    </xf>
    <xf numFmtId="0" fontId="26" fillId="9" borderId="0" xfId="0" applyFont="1" applyFill="1" applyAlignment="1">
      <alignment horizontal="justify" vertical="top" wrapText="1"/>
    </xf>
    <xf numFmtId="0" fontId="19" fillId="9" borderId="0" xfId="0" applyFont="1" applyFill="1" applyAlignment="1">
      <alignment horizontal="center" vertical="top" wrapText="1"/>
    </xf>
    <xf numFmtId="0" fontId="40" fillId="9" borderId="0" xfId="0" applyFont="1" applyFill="1" applyAlignment="1">
      <alignment horizontal="justify" vertical="top" wrapText="1"/>
    </xf>
    <xf numFmtId="0" fontId="19" fillId="9" borderId="1" xfId="0" applyFont="1" applyFill="1" applyBorder="1" applyAlignment="1">
      <alignment horizontal="center" vertical="top" wrapText="1"/>
    </xf>
    <xf numFmtId="0" fontId="26" fillId="9" borderId="1" xfId="0" applyFont="1" applyFill="1" applyBorder="1" applyAlignment="1">
      <alignment horizontal="justify" vertical="top" wrapText="1"/>
    </xf>
    <xf numFmtId="15" fontId="19" fillId="9" borderId="1" xfId="0" applyNumberFormat="1" applyFont="1" applyFill="1" applyBorder="1" applyAlignment="1">
      <alignment horizontal="center" vertical="top" wrapText="1"/>
    </xf>
    <xf numFmtId="0" fontId="26" fillId="9" borderId="0" xfId="0" applyFont="1" applyFill="1" applyBorder="1" applyAlignment="1">
      <alignment horizontal="justify" vertical="top" wrapText="1"/>
    </xf>
    <xf numFmtId="0" fontId="19" fillId="9" borderId="0" xfId="0" applyFont="1" applyFill="1" applyAlignment="1">
      <alignment horizontal="justify" vertical="top" wrapText="1"/>
    </xf>
    <xf numFmtId="0" fontId="26" fillId="9" borderId="0" xfId="0" applyFont="1" applyFill="1" applyAlignment="1">
      <alignment/>
    </xf>
    <xf numFmtId="0" fontId="26" fillId="9" borderId="0" xfId="0" applyFont="1" applyFill="1" applyAlignment="1">
      <alignment horizontal="center" vertical="top" wrapText="1"/>
    </xf>
    <xf numFmtId="0" fontId="44" fillId="9" borderId="0" xfId="0" applyFont="1" applyFill="1" applyAlignment="1">
      <alignment horizontal="justify" vertical="top" wrapText="1"/>
    </xf>
    <xf numFmtId="0" fontId="45" fillId="9" borderId="0" xfId="0" applyFont="1" applyFill="1" applyAlignment="1">
      <alignment horizontal="justify" vertical="top" wrapText="1"/>
    </xf>
    <xf numFmtId="0" fontId="26" fillId="8" borderId="0" xfId="0" applyFont="1" applyFill="1" applyAlignment="1">
      <alignment/>
    </xf>
    <xf numFmtId="0" fontId="3" fillId="10" borderId="0" xfId="0" applyFont="1" applyFill="1" applyBorder="1" applyAlignment="1" applyProtection="1">
      <alignment/>
      <protection/>
    </xf>
    <xf numFmtId="0" fontId="3" fillId="10" borderId="0" xfId="0" applyFont="1" applyFill="1" applyBorder="1" applyAlignment="1" applyProtection="1">
      <alignment/>
      <protection locked="0"/>
    </xf>
    <xf numFmtId="0" fontId="18" fillId="10" borderId="0" xfId="0" applyFont="1" applyFill="1" applyBorder="1" applyAlignment="1" applyProtection="1">
      <alignment/>
      <protection locked="0"/>
    </xf>
    <xf numFmtId="0" fontId="4" fillId="10" borderId="0" xfId="0" applyFont="1" applyFill="1" applyBorder="1" applyAlignment="1" applyProtection="1">
      <alignment vertical="justify" wrapText="1"/>
      <protection locked="0"/>
    </xf>
    <xf numFmtId="0" fontId="3" fillId="10" borderId="0" xfId="0" applyFont="1" applyFill="1" applyBorder="1" applyAlignment="1" applyProtection="1">
      <alignment horizontal="left"/>
      <protection locked="0"/>
    </xf>
    <xf numFmtId="0" fontId="3" fillId="10" borderId="0" xfId="0" applyFont="1" applyFill="1" applyBorder="1" applyAlignment="1" applyProtection="1">
      <alignment horizontal="center"/>
      <protection locked="0"/>
    </xf>
    <xf numFmtId="0" fontId="6" fillId="10" borderId="0" xfId="0" applyFont="1" applyFill="1" applyBorder="1" applyAlignment="1" applyProtection="1">
      <alignment/>
      <protection locked="0"/>
    </xf>
    <xf numFmtId="0" fontId="3" fillId="10" borderId="0" xfId="0" applyFont="1" applyFill="1" applyBorder="1" applyAlignment="1" applyProtection="1">
      <alignment/>
      <protection locked="0"/>
    </xf>
    <xf numFmtId="0" fontId="3" fillId="10" borderId="0" xfId="0" applyFont="1" applyFill="1" applyBorder="1" applyAlignment="1" applyProtection="1">
      <alignment/>
      <protection/>
    </xf>
    <xf numFmtId="0" fontId="38" fillId="10" borderId="0" xfId="0" applyFont="1" applyFill="1" applyBorder="1" applyAlignment="1" applyProtection="1">
      <alignment/>
      <protection locked="0"/>
    </xf>
    <xf numFmtId="0" fontId="3" fillId="10" borderId="0" xfId="0" applyFont="1" applyFill="1" applyBorder="1" applyAlignment="1" applyProtection="1">
      <alignment horizontal="center"/>
      <protection/>
    </xf>
    <xf numFmtId="0" fontId="18" fillId="10" borderId="0" xfId="0" applyFont="1" applyFill="1" applyBorder="1" applyAlignment="1" applyProtection="1">
      <alignment horizontal="right"/>
      <protection locked="0"/>
    </xf>
    <xf numFmtId="0" fontId="0" fillId="10" borderId="0" xfId="0" applyFont="1" applyFill="1" applyBorder="1" applyAlignment="1">
      <alignment/>
    </xf>
    <xf numFmtId="0" fontId="0" fillId="10" borderId="0" xfId="0" applyFill="1" applyAlignment="1" applyProtection="1">
      <alignment/>
      <protection/>
    </xf>
    <xf numFmtId="0" fontId="0" fillId="10" borderId="0" xfId="0" applyFill="1" applyAlignment="1" applyProtection="1">
      <alignment horizontal="left"/>
      <protection/>
    </xf>
    <xf numFmtId="0" fontId="27" fillId="10" borderId="0" xfId="0" applyFont="1" applyFill="1" applyAlignment="1" applyProtection="1">
      <alignment/>
      <protection/>
    </xf>
    <xf numFmtId="1" fontId="33" fillId="10" borderId="6" xfId="0" applyNumberFormat="1" applyFont="1" applyFill="1" applyBorder="1" applyAlignment="1" applyProtection="1">
      <alignment/>
      <protection locked="0"/>
    </xf>
    <xf numFmtId="1" fontId="33" fillId="10" borderId="6" xfId="0" applyNumberFormat="1" applyFont="1" applyFill="1" applyBorder="1" applyAlignment="1" applyProtection="1">
      <alignment horizontal="center"/>
      <protection locked="0"/>
    </xf>
    <xf numFmtId="2" fontId="33" fillId="10" borderId="6" xfId="0" applyNumberFormat="1" applyFont="1" applyFill="1" applyBorder="1" applyAlignment="1" applyProtection="1">
      <alignment/>
      <protection locked="0"/>
    </xf>
    <xf numFmtId="49" fontId="33" fillId="10" borderId="6" xfId="0" applyNumberFormat="1" applyFont="1" applyFill="1" applyBorder="1" applyAlignment="1" applyProtection="1">
      <alignment horizontal="center"/>
      <protection locked="0"/>
    </xf>
    <xf numFmtId="1" fontId="33" fillId="10" borderId="6" xfId="0" applyNumberFormat="1" applyFont="1" applyFill="1" applyBorder="1" applyAlignment="1" applyProtection="1" quotePrefix="1">
      <alignment horizontal="center"/>
      <protection locked="0"/>
    </xf>
    <xf numFmtId="194" fontId="33" fillId="10" borderId="6" xfId="0" applyNumberFormat="1" applyFont="1" applyFill="1" applyBorder="1" applyAlignment="1" applyProtection="1">
      <alignment/>
      <protection locked="0"/>
    </xf>
    <xf numFmtId="0" fontId="33" fillId="10" borderId="6" xfId="0" applyFont="1" applyFill="1" applyBorder="1" applyAlignment="1" applyProtection="1">
      <alignment/>
      <protection locked="0"/>
    </xf>
    <xf numFmtId="0" fontId="33" fillId="10" borderId="6" xfId="0" applyFont="1" applyFill="1" applyBorder="1" applyAlignment="1" applyProtection="1">
      <alignment horizontal="center"/>
      <protection locked="0"/>
    </xf>
    <xf numFmtId="2" fontId="27" fillId="10" borderId="6" xfId="0" applyNumberFormat="1" applyFont="1" applyFill="1" applyBorder="1" applyAlignment="1" applyProtection="1">
      <alignment/>
      <protection locked="0"/>
    </xf>
    <xf numFmtId="0" fontId="33" fillId="10" borderId="6" xfId="0" applyFont="1" applyFill="1" applyBorder="1" applyAlignment="1" applyProtection="1">
      <alignment/>
      <protection/>
    </xf>
    <xf numFmtId="0" fontId="12" fillId="10" borderId="11" xfId="0" applyFont="1" applyFill="1" applyBorder="1" applyAlignment="1" applyProtection="1">
      <alignment horizontal="center" vertical="top" wrapText="1"/>
      <protection/>
    </xf>
    <xf numFmtId="0" fontId="12" fillId="10" borderId="12" xfId="0" applyFont="1" applyFill="1" applyBorder="1" applyAlignment="1" applyProtection="1">
      <alignment horizontal="center" vertical="top" wrapText="1"/>
      <protection/>
    </xf>
    <xf numFmtId="0" fontId="12" fillId="10" borderId="11" xfId="0" applyFont="1" applyFill="1" applyBorder="1" applyAlignment="1">
      <alignment horizontal="center" vertical="top" wrapText="1"/>
    </xf>
    <xf numFmtId="0" fontId="12" fillId="10" borderId="12" xfId="0" applyFont="1" applyFill="1" applyBorder="1" applyAlignment="1" applyProtection="1">
      <alignment vertical="top" wrapText="1"/>
      <protection/>
    </xf>
    <xf numFmtId="0" fontId="12" fillId="10" borderId="12" xfId="0" applyFont="1" applyFill="1" applyBorder="1" applyAlignment="1" applyProtection="1" quotePrefix="1">
      <alignment horizontal="center" vertical="top" wrapText="1"/>
      <protection/>
    </xf>
    <xf numFmtId="179" fontId="12" fillId="10" borderId="4" xfId="0" applyNumberFormat="1" applyFont="1" applyFill="1" applyBorder="1" applyAlignment="1" applyProtection="1">
      <alignment horizontal="center"/>
      <protection/>
    </xf>
    <xf numFmtId="179" fontId="12" fillId="10" borderId="1" xfId="0" applyNumberFormat="1" applyFont="1" applyFill="1" applyBorder="1" applyAlignment="1" applyProtection="1">
      <alignment horizontal="center"/>
      <protection/>
    </xf>
    <xf numFmtId="179" fontId="0" fillId="10" borderId="1" xfId="0" applyNumberFormat="1" applyFill="1" applyBorder="1" applyAlignment="1" applyProtection="1">
      <alignment/>
      <protection/>
    </xf>
    <xf numFmtId="0" fontId="0" fillId="10" borderId="1" xfId="0" applyFill="1" applyBorder="1" applyAlignment="1" applyProtection="1">
      <alignment/>
      <protection/>
    </xf>
    <xf numFmtId="179" fontId="15" fillId="10" borderId="4" xfId="0" applyNumberFormat="1" applyFont="1" applyFill="1" applyBorder="1" applyAlignment="1" applyProtection="1">
      <alignment horizontal="center"/>
      <protection/>
    </xf>
    <xf numFmtId="179" fontId="15" fillId="10" borderId="1" xfId="0" applyNumberFormat="1" applyFont="1" applyFill="1" applyBorder="1" applyAlignment="1" applyProtection="1">
      <alignment horizontal="center"/>
      <protection/>
    </xf>
    <xf numFmtId="0" fontId="9" fillId="10" borderId="13" xfId="0" applyFont="1" applyFill="1" applyBorder="1" applyAlignment="1" applyProtection="1">
      <alignment/>
      <protection/>
    </xf>
    <xf numFmtId="0" fontId="9" fillId="10" borderId="14" xfId="0" applyFont="1" applyFill="1" applyBorder="1" applyAlignment="1" applyProtection="1">
      <alignment/>
      <protection/>
    </xf>
    <xf numFmtId="1" fontId="9" fillId="10" borderId="14" xfId="0" applyNumberFormat="1" applyFont="1" applyFill="1" applyBorder="1" applyAlignment="1" applyProtection="1">
      <alignment horizontal="right"/>
      <protection/>
    </xf>
    <xf numFmtId="2" fontId="4" fillId="10" borderId="1" xfId="0" applyNumberFormat="1" applyFont="1" applyFill="1" applyBorder="1" applyAlignment="1" applyProtection="1">
      <alignment/>
      <protection/>
    </xf>
    <xf numFmtId="1" fontId="9" fillId="10" borderId="1" xfId="0" applyNumberFormat="1" applyFont="1" applyFill="1" applyBorder="1" applyAlignment="1" applyProtection="1">
      <alignment horizontal="right"/>
      <protection/>
    </xf>
    <xf numFmtId="0" fontId="3" fillId="10" borderId="1" xfId="0" applyFont="1" applyFill="1" applyBorder="1" applyAlignment="1" applyProtection="1">
      <alignment horizontal="left"/>
      <protection/>
    </xf>
    <xf numFmtId="2" fontId="9" fillId="10" borderId="1" xfId="0" applyNumberFormat="1" applyFont="1" applyFill="1" applyBorder="1" applyAlignment="1" applyProtection="1">
      <alignment horizontal="right"/>
      <protection/>
    </xf>
    <xf numFmtId="1" fontId="22" fillId="10" borderId="1" xfId="0" applyNumberFormat="1" applyFont="1" applyFill="1" applyBorder="1" applyAlignment="1" applyProtection="1">
      <alignment/>
      <protection locked="0"/>
    </xf>
    <xf numFmtId="1" fontId="3" fillId="10" borderId="1" xfId="0" applyNumberFormat="1" applyFont="1" applyFill="1" applyBorder="1" applyAlignment="1" applyProtection="1">
      <alignment/>
      <protection locked="0"/>
    </xf>
    <xf numFmtId="2" fontId="22" fillId="10" borderId="1" xfId="0" applyNumberFormat="1" applyFont="1" applyFill="1" applyBorder="1" applyAlignment="1" applyProtection="1">
      <alignment/>
      <protection/>
    </xf>
    <xf numFmtId="2" fontId="3" fillId="10" borderId="1" xfId="0" applyNumberFormat="1" applyFont="1" applyFill="1" applyBorder="1" applyAlignment="1" applyProtection="1">
      <alignment/>
      <protection/>
    </xf>
    <xf numFmtId="0" fontId="46" fillId="9" borderId="1" xfId="0" applyFont="1" applyFill="1" applyBorder="1" applyAlignment="1">
      <alignment horizontal="justify" vertical="top" wrapText="1"/>
    </xf>
    <xf numFmtId="0" fontId="46" fillId="9" borderId="1" xfId="0" applyFont="1" applyFill="1" applyBorder="1" applyAlignment="1">
      <alignment horizontal="center" vertical="top" wrapText="1"/>
    </xf>
    <xf numFmtId="0" fontId="17" fillId="10" borderId="0" xfId="0" applyFont="1" applyFill="1" applyBorder="1" applyAlignment="1" applyProtection="1">
      <alignment horizontal="center"/>
      <protection locked="0"/>
    </xf>
    <xf numFmtId="0" fontId="3" fillId="10" borderId="0" xfId="0" applyFont="1" applyFill="1" applyBorder="1" applyAlignment="1" applyProtection="1" quotePrefix="1">
      <alignment/>
      <protection locked="0"/>
    </xf>
    <xf numFmtId="0" fontId="47" fillId="10" borderId="0" xfId="0" applyFont="1" applyFill="1" applyBorder="1" applyAlignment="1" applyProtection="1">
      <alignment horizontal="center"/>
      <protection locked="0"/>
    </xf>
    <xf numFmtId="0" fontId="48" fillId="10" borderId="0" xfId="0" applyFont="1" applyFill="1" applyBorder="1" applyAlignment="1" applyProtection="1">
      <alignment/>
      <protection locked="0"/>
    </xf>
    <xf numFmtId="0" fontId="47" fillId="10" borderId="0" xfId="0" applyFont="1" applyFill="1" applyBorder="1" applyAlignment="1" applyProtection="1">
      <alignment/>
      <protection locked="0"/>
    </xf>
    <xf numFmtId="0" fontId="49" fillId="10" borderId="0" xfId="0" applyFont="1" applyFill="1" applyBorder="1" applyAlignment="1" applyProtection="1">
      <alignment/>
      <protection locked="0"/>
    </xf>
    <xf numFmtId="0" fontId="45" fillId="10" borderId="0" xfId="0" applyFont="1" applyFill="1" applyAlignment="1" applyProtection="1">
      <alignment/>
      <protection/>
    </xf>
    <xf numFmtId="0" fontId="50" fillId="10" borderId="0" xfId="0" applyFont="1" applyFill="1" applyAlignment="1" applyProtection="1">
      <alignment/>
      <protection/>
    </xf>
    <xf numFmtId="0" fontId="26" fillId="10" borderId="0" xfId="0" applyFont="1" applyFill="1" applyAlignment="1">
      <alignment/>
    </xf>
    <xf numFmtId="0" fontId="0" fillId="10" borderId="0" xfId="0" applyFill="1" applyAlignment="1">
      <alignment/>
    </xf>
    <xf numFmtId="0" fontId="0" fillId="10" borderId="10" xfId="0" applyFill="1" applyBorder="1" applyAlignment="1">
      <alignment/>
    </xf>
    <xf numFmtId="0" fontId="0" fillId="10" borderId="0" xfId="0" applyFill="1" applyBorder="1" applyAlignment="1">
      <alignment/>
    </xf>
    <xf numFmtId="2" fontId="27" fillId="10" borderId="0" xfId="0" applyNumberFormat="1" applyFont="1" applyFill="1" applyBorder="1" applyAlignment="1" applyProtection="1">
      <alignment/>
      <protection/>
    </xf>
    <xf numFmtId="0" fontId="27" fillId="10" borderId="0" xfId="0" applyFont="1" applyFill="1" applyBorder="1" applyAlignment="1" applyProtection="1">
      <alignment/>
      <protection locked="0"/>
    </xf>
    <xf numFmtId="0" fontId="27" fillId="10" borderId="0" xfId="0" applyFont="1" applyFill="1" applyBorder="1" applyAlignment="1" applyProtection="1">
      <alignment/>
      <protection/>
    </xf>
    <xf numFmtId="15" fontId="27" fillId="10" borderId="0" xfId="0" applyNumberFormat="1" applyFont="1" applyFill="1" applyBorder="1" applyAlignment="1" applyProtection="1">
      <alignment/>
      <protection/>
    </xf>
    <xf numFmtId="0" fontId="27" fillId="10" borderId="0" xfId="0" applyFont="1" applyFill="1" applyBorder="1" applyAlignment="1" applyProtection="1">
      <alignment horizontal="center"/>
      <protection/>
    </xf>
    <xf numFmtId="0" fontId="27" fillId="10" borderId="0" xfId="0" applyFont="1" applyFill="1" applyBorder="1" applyAlignment="1" applyProtection="1">
      <alignment horizontal="center"/>
      <protection locked="0"/>
    </xf>
    <xf numFmtId="194" fontId="33" fillId="10" borderId="0" xfId="0" applyNumberFormat="1" applyFont="1" applyFill="1" applyBorder="1" applyAlignment="1" applyProtection="1">
      <alignment/>
      <protection locked="0"/>
    </xf>
    <xf numFmtId="2" fontId="27" fillId="10" borderId="0" xfId="0" applyNumberFormat="1" applyFont="1" applyFill="1" applyBorder="1" applyAlignment="1" applyProtection="1">
      <alignment/>
      <protection locked="0"/>
    </xf>
    <xf numFmtId="195" fontId="27" fillId="10" borderId="0" xfId="0" applyNumberFormat="1" applyFont="1" applyFill="1" applyBorder="1" applyAlignment="1" applyProtection="1">
      <alignment/>
      <protection locked="0"/>
    </xf>
    <xf numFmtId="0" fontId="27" fillId="10" borderId="0" xfId="0" applyFont="1" applyFill="1" applyAlignment="1">
      <alignment/>
    </xf>
    <xf numFmtId="0" fontId="0" fillId="10" borderId="0" xfId="0" applyFont="1" applyFill="1" applyAlignment="1">
      <alignment/>
    </xf>
    <xf numFmtId="0" fontId="0" fillId="10" borderId="6" xfId="0" applyFill="1" applyBorder="1" applyAlignment="1">
      <alignment/>
    </xf>
    <xf numFmtId="0" fontId="13" fillId="10" borderId="1" xfId="0" applyFont="1" applyFill="1" applyBorder="1" applyAlignment="1">
      <alignment horizontal="center" vertical="top" wrapText="1"/>
    </xf>
    <xf numFmtId="0" fontId="12" fillId="10" borderId="4" xfId="0" applyFont="1" applyFill="1" applyBorder="1" applyAlignment="1">
      <alignment horizontal="center" vertical="top" wrapText="1"/>
    </xf>
    <xf numFmtId="0" fontId="26" fillId="10" borderId="1" xfId="0" applyFont="1" applyFill="1" applyBorder="1" applyAlignment="1">
      <alignment/>
    </xf>
    <xf numFmtId="179" fontId="26" fillId="10" borderId="1" xfId="0" applyNumberFormat="1" applyFont="1" applyFill="1" applyBorder="1" applyAlignment="1">
      <alignment horizontal="center"/>
    </xf>
    <xf numFmtId="181" fontId="26" fillId="10" borderId="1" xfId="0" applyNumberFormat="1" applyFont="1" applyFill="1" applyBorder="1" applyAlignment="1">
      <alignment horizontal="center"/>
    </xf>
    <xf numFmtId="1" fontId="26" fillId="10" borderId="1" xfId="0" applyNumberFormat="1" applyFont="1" applyFill="1" applyBorder="1" applyAlignment="1">
      <alignment horizontal="center"/>
    </xf>
    <xf numFmtId="0" fontId="4" fillId="10" borderId="9" xfId="0" applyFont="1" applyFill="1" applyBorder="1" applyAlignment="1" applyProtection="1">
      <alignment/>
      <protection/>
    </xf>
    <xf numFmtId="15" fontId="0" fillId="10" borderId="1" xfId="0" applyNumberFormat="1" applyFill="1" applyBorder="1" applyAlignment="1" applyProtection="1">
      <alignment/>
      <protection/>
    </xf>
    <xf numFmtId="0" fontId="0" fillId="10" borderId="1" xfId="0" applyFill="1" applyBorder="1" applyAlignment="1">
      <alignment/>
    </xf>
    <xf numFmtId="0" fontId="0" fillId="10" borderId="1" xfId="0" applyFill="1" applyBorder="1" applyAlignment="1" applyProtection="1">
      <alignment horizontal="center"/>
      <protection/>
    </xf>
    <xf numFmtId="195" fontId="0" fillId="10" borderId="1" xfId="0" applyNumberFormat="1" applyFill="1" applyBorder="1" applyAlignment="1" applyProtection="1">
      <alignment/>
      <protection/>
    </xf>
    <xf numFmtId="0" fontId="32" fillId="10" borderId="1" xfId="0" applyFont="1" applyFill="1" applyBorder="1" applyAlignment="1" applyProtection="1">
      <alignment/>
      <protection/>
    </xf>
    <xf numFmtId="15" fontId="32" fillId="10" borderId="1" xfId="0" applyNumberFormat="1" applyFont="1" applyFill="1" applyBorder="1" applyAlignment="1" applyProtection="1">
      <alignment/>
      <protection/>
    </xf>
    <xf numFmtId="0" fontId="32" fillId="10" borderId="1" xfId="0" applyFont="1" applyFill="1" applyBorder="1" applyAlignment="1" applyProtection="1">
      <alignment horizontal="center"/>
      <protection/>
    </xf>
    <xf numFmtId="2" fontId="32" fillId="10" borderId="1" xfId="0" applyNumberFormat="1" applyFont="1" applyFill="1" applyBorder="1" applyAlignment="1" applyProtection="1">
      <alignment/>
      <protection/>
    </xf>
    <xf numFmtId="0" fontId="0" fillId="10" borderId="1" xfId="0" applyFont="1" applyFill="1" applyBorder="1" applyAlignment="1" applyProtection="1">
      <alignment/>
      <protection/>
    </xf>
    <xf numFmtId="15" fontId="0" fillId="10" borderId="1" xfId="0" applyNumberFormat="1" applyFont="1" applyFill="1" applyBorder="1" applyAlignment="1" applyProtection="1">
      <alignment/>
      <protection/>
    </xf>
    <xf numFmtId="0" fontId="0" fillId="10" borderId="1" xfId="0" applyFont="1" applyFill="1" applyBorder="1" applyAlignment="1" applyProtection="1">
      <alignment horizontal="center"/>
      <protection/>
    </xf>
    <xf numFmtId="2" fontId="0" fillId="10" borderId="1" xfId="0" applyNumberFormat="1" applyFont="1" applyFill="1" applyBorder="1" applyAlignment="1" applyProtection="1">
      <alignment/>
      <protection/>
    </xf>
    <xf numFmtId="2" fontId="32" fillId="10" borderId="1" xfId="0" applyNumberFormat="1" applyFont="1" applyFill="1" applyBorder="1" applyAlignment="1" applyProtection="1">
      <alignment/>
      <protection locked="0"/>
    </xf>
    <xf numFmtId="2" fontId="0" fillId="10" borderId="1" xfId="0" applyNumberFormat="1" applyFont="1" applyFill="1" applyBorder="1" applyAlignment="1" applyProtection="1">
      <alignment/>
      <protection locked="0"/>
    </xf>
    <xf numFmtId="0" fontId="3" fillId="3" borderId="15" xfId="0" applyFont="1" applyFill="1" applyBorder="1" applyAlignment="1" applyProtection="1">
      <alignment horizontal="left"/>
      <protection locked="0"/>
    </xf>
    <xf numFmtId="0" fontId="18" fillId="10" borderId="15" xfId="0" applyFont="1" applyFill="1" applyBorder="1" applyAlignment="1" applyProtection="1">
      <alignment horizontal="left"/>
      <protection locked="0"/>
    </xf>
    <xf numFmtId="0" fontId="3" fillId="3" borderId="4" xfId="0" applyFont="1" applyFill="1" applyBorder="1" applyAlignment="1" applyProtection="1">
      <alignment horizontal="left"/>
      <protection locked="0"/>
    </xf>
    <xf numFmtId="0" fontId="18" fillId="10" borderId="4" xfId="0" applyFont="1" applyFill="1" applyBorder="1" applyAlignment="1" applyProtection="1">
      <alignment horizontal="left"/>
      <protection locked="0"/>
    </xf>
    <xf numFmtId="0" fontId="19" fillId="10" borderId="0" xfId="0" applyFont="1" applyFill="1" applyBorder="1" applyAlignment="1" applyProtection="1">
      <alignment horizontal="left" vertical="justify" wrapText="1"/>
      <protection locked="0"/>
    </xf>
    <xf numFmtId="0" fontId="0" fillId="10" borderId="0" xfId="0" applyFill="1" applyAlignment="1" applyProtection="1">
      <alignment vertical="justify" wrapText="1"/>
      <protection locked="0"/>
    </xf>
    <xf numFmtId="0" fontId="3" fillId="10" borderId="15" xfId="0" applyFont="1" applyFill="1" applyBorder="1" applyAlignment="1" applyProtection="1">
      <alignment horizontal="center"/>
      <protection locked="0"/>
    </xf>
    <xf numFmtId="0" fontId="3" fillId="10" borderId="9" xfId="0" applyFont="1" applyFill="1" applyBorder="1" applyAlignment="1" applyProtection="1">
      <alignment horizontal="center"/>
      <protection locked="0"/>
    </xf>
    <xf numFmtId="0" fontId="18" fillId="10" borderId="1" xfId="0" applyFont="1" applyFill="1" applyBorder="1" applyAlignment="1" applyProtection="1">
      <alignment horizontal="left" indent="1"/>
      <protection locked="0"/>
    </xf>
    <xf numFmtId="0" fontId="0" fillId="10" borderId="1" xfId="0" applyFill="1" applyBorder="1" applyAlignment="1" applyProtection="1">
      <alignment/>
      <protection locked="0"/>
    </xf>
    <xf numFmtId="0" fontId="18" fillId="10" borderId="16" xfId="0" applyFont="1" applyFill="1" applyBorder="1" applyAlignment="1" applyProtection="1">
      <alignment horizontal="center"/>
      <protection locked="0"/>
    </xf>
    <xf numFmtId="0" fontId="19" fillId="10" borderId="0" xfId="0" applyFont="1" applyFill="1" applyBorder="1" applyAlignment="1">
      <alignment horizontal="center"/>
    </xf>
    <xf numFmtId="0" fontId="19" fillId="10" borderId="17" xfId="0" applyFont="1" applyFill="1" applyBorder="1" applyAlignment="1">
      <alignment horizontal="center"/>
    </xf>
    <xf numFmtId="0" fontId="18" fillId="10" borderId="8" xfId="0" applyFont="1" applyFill="1" applyBorder="1" applyAlignment="1" applyProtection="1">
      <alignment horizontal="left"/>
      <protection locked="0"/>
    </xf>
    <xf numFmtId="0" fontId="18" fillId="10" borderId="10" xfId="0" applyFont="1" applyFill="1" applyBorder="1" applyAlignment="1" applyProtection="1">
      <alignment horizontal="left"/>
      <protection locked="0"/>
    </xf>
    <xf numFmtId="0" fontId="18" fillId="10" borderId="18" xfId="0" applyFont="1" applyFill="1" applyBorder="1" applyAlignment="1" applyProtection="1">
      <alignment horizontal="left"/>
      <protection locked="0"/>
    </xf>
    <xf numFmtId="0" fontId="3" fillId="10" borderId="19" xfId="0" applyFont="1" applyFill="1" applyBorder="1" applyAlignment="1" applyProtection="1">
      <alignment horizontal="center"/>
      <protection locked="0"/>
    </xf>
    <xf numFmtId="1" fontId="3" fillId="10" borderId="19" xfId="0" applyNumberFormat="1" applyFont="1" applyFill="1" applyBorder="1" applyAlignment="1" applyProtection="1">
      <alignment horizontal="center"/>
      <protection locked="0"/>
    </xf>
    <xf numFmtId="0" fontId="18" fillId="10" borderId="0" xfId="0" applyFont="1" applyFill="1" applyBorder="1" applyAlignment="1" applyProtection="1">
      <alignment horizontal="left"/>
      <protection locked="0"/>
    </xf>
    <xf numFmtId="0" fontId="3" fillId="4" borderId="15" xfId="0" applyFont="1" applyFill="1" applyBorder="1" applyAlignment="1" applyProtection="1">
      <alignment/>
      <protection locked="0"/>
    </xf>
    <xf numFmtId="0" fontId="20" fillId="10" borderId="0" xfId="0" applyFont="1" applyFill="1" applyBorder="1" applyAlignment="1" applyProtection="1">
      <alignment horizontal="left" indent="1"/>
      <protection locked="0"/>
    </xf>
    <xf numFmtId="0" fontId="30" fillId="10" borderId="0" xfId="0" applyFont="1" applyFill="1" applyBorder="1" applyAlignment="1" applyProtection="1">
      <alignment horizontal="center"/>
      <protection locked="0"/>
    </xf>
    <xf numFmtId="0" fontId="3" fillId="3" borderId="16"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3" fillId="3" borderId="17" xfId="0" applyFont="1" applyFill="1" applyBorder="1" applyAlignment="1" applyProtection="1">
      <alignment horizontal="center"/>
      <protection locked="0"/>
    </xf>
    <xf numFmtId="0" fontId="18" fillId="10" borderId="0" xfId="0" applyFont="1" applyFill="1" applyBorder="1" applyAlignment="1" applyProtection="1">
      <alignment horizontal="right" vertical="top" wrapText="1"/>
      <protection locked="0"/>
    </xf>
    <xf numFmtId="0" fontId="18" fillId="10" borderId="17" xfId="0" applyFont="1" applyFill="1" applyBorder="1" applyAlignment="1" applyProtection="1">
      <alignment horizontal="right" vertical="top" wrapText="1"/>
      <protection locked="0"/>
    </xf>
    <xf numFmtId="49" fontId="3" fillId="4" borderId="0" xfId="0" applyNumberFormat="1" applyFont="1" applyFill="1" applyBorder="1" applyAlignment="1" applyProtection="1">
      <alignment horizontal="center"/>
      <protection locked="0"/>
    </xf>
    <xf numFmtId="0" fontId="31" fillId="10" borderId="0" xfId="0" applyFont="1" applyFill="1" applyBorder="1" applyAlignment="1" applyProtection="1">
      <alignment horizontal="left" vertical="top" indent="2"/>
      <protection locked="0"/>
    </xf>
    <xf numFmtId="0" fontId="3" fillId="10" borderId="0" xfId="0" applyFont="1" applyFill="1" applyBorder="1" applyAlignment="1" applyProtection="1">
      <alignment horizontal="left"/>
      <protection locked="0"/>
    </xf>
    <xf numFmtId="0" fontId="3" fillId="3" borderId="12" xfId="0" applyFont="1" applyFill="1" applyBorder="1" applyAlignment="1" applyProtection="1">
      <alignment horizontal="left"/>
      <protection locked="0"/>
    </xf>
    <xf numFmtId="0" fontId="3" fillId="3" borderId="9" xfId="0" applyFont="1" applyFill="1" applyBorder="1" applyAlignment="1" applyProtection="1">
      <alignment horizontal="left"/>
      <protection locked="0"/>
    </xf>
    <xf numFmtId="179" fontId="3" fillId="3" borderId="1" xfId="0" applyNumberFormat="1" applyFont="1" applyFill="1" applyBorder="1" applyAlignment="1" applyProtection="1">
      <alignment horizontal="left"/>
      <protection locked="0"/>
    </xf>
    <xf numFmtId="0" fontId="0" fillId="3" borderId="1" xfId="0" applyFill="1" applyBorder="1" applyAlignment="1" applyProtection="1">
      <alignment/>
      <protection locked="0"/>
    </xf>
    <xf numFmtId="0" fontId="18" fillId="10" borderId="4" xfId="0" applyFont="1" applyFill="1" applyBorder="1" applyAlignment="1" applyProtection="1">
      <alignment horizontal="center"/>
      <protection locked="0"/>
    </xf>
    <xf numFmtId="0" fontId="18" fillId="10" borderId="15" xfId="0" applyFont="1" applyFill="1" applyBorder="1" applyAlignment="1" applyProtection="1">
      <alignment horizontal="center"/>
      <protection locked="0"/>
    </xf>
    <xf numFmtId="49" fontId="3" fillId="3" borderId="4" xfId="0" applyNumberFormat="1" applyFont="1" applyFill="1" applyBorder="1" applyAlignment="1" applyProtection="1">
      <alignment horizontal="left"/>
      <protection locked="0"/>
    </xf>
    <xf numFmtId="49" fontId="3" fillId="3" borderId="15" xfId="0" applyNumberFormat="1" applyFont="1" applyFill="1" applyBorder="1" applyAlignment="1" applyProtection="1">
      <alignment horizontal="left"/>
      <protection locked="0"/>
    </xf>
    <xf numFmtId="49" fontId="3" fillId="3" borderId="9" xfId="0" applyNumberFormat="1" applyFont="1" applyFill="1" applyBorder="1" applyAlignment="1" applyProtection="1">
      <alignment horizontal="left"/>
      <protection locked="0"/>
    </xf>
    <xf numFmtId="0" fontId="1" fillId="3" borderId="1" xfId="20" applyFill="1" applyBorder="1" applyAlignment="1" applyProtection="1">
      <alignment/>
      <protection locked="0"/>
    </xf>
    <xf numFmtId="0" fontId="18" fillId="10" borderId="4" xfId="0" applyFont="1" applyFill="1" applyBorder="1" applyAlignment="1" applyProtection="1">
      <alignment/>
      <protection locked="0"/>
    </xf>
    <xf numFmtId="0" fontId="18" fillId="10" borderId="15" xfId="0" applyFont="1" applyFill="1" applyBorder="1" applyAlignment="1" applyProtection="1">
      <alignment/>
      <protection locked="0"/>
    </xf>
    <xf numFmtId="0" fontId="3" fillId="3" borderId="4" xfId="0" applyFont="1" applyFill="1" applyBorder="1" applyAlignment="1" applyProtection="1">
      <alignment horizontal="center"/>
      <protection locked="0"/>
    </xf>
    <xf numFmtId="0" fontId="3" fillId="3" borderId="15" xfId="0" applyFont="1" applyFill="1" applyBorder="1" applyAlignment="1" applyProtection="1">
      <alignment horizontal="center"/>
      <protection locked="0"/>
    </xf>
    <xf numFmtId="0" fontId="3" fillId="3" borderId="9" xfId="0" applyFont="1" applyFill="1" applyBorder="1" applyAlignment="1" applyProtection="1">
      <alignment horizontal="center"/>
      <protection locked="0"/>
    </xf>
    <xf numFmtId="0" fontId="18" fillId="10" borderId="9" xfId="0" applyFont="1" applyFill="1" applyBorder="1" applyAlignment="1" applyProtection="1">
      <alignment/>
      <protection locked="0"/>
    </xf>
    <xf numFmtId="0" fontId="3" fillId="10" borderId="0" xfId="0" applyFont="1" applyFill="1" applyBorder="1" applyAlignment="1" applyProtection="1">
      <alignment horizontal="left" indent="1"/>
      <protection locked="0"/>
    </xf>
    <xf numFmtId="0" fontId="48" fillId="10" borderId="0" xfId="0" applyFont="1" applyFill="1" applyBorder="1" applyAlignment="1" applyProtection="1">
      <alignment/>
      <protection locked="0"/>
    </xf>
    <xf numFmtId="0" fontId="5" fillId="10" borderId="0" xfId="0" applyFont="1" applyFill="1" applyBorder="1" applyAlignment="1" applyProtection="1">
      <alignment horizontal="center"/>
      <protection locked="0"/>
    </xf>
    <xf numFmtId="0" fontId="3" fillId="10" borderId="0" xfId="0" applyFont="1" applyFill="1" applyBorder="1" applyAlignment="1" applyProtection="1">
      <alignment/>
      <protection locked="0"/>
    </xf>
    <xf numFmtId="0" fontId="3" fillId="3" borderId="1" xfId="0" applyFont="1" applyFill="1" applyBorder="1" applyAlignment="1" applyProtection="1">
      <alignment horizontal="left"/>
      <protection locked="0"/>
    </xf>
    <xf numFmtId="0" fontId="2" fillId="10" borderId="0" xfId="0" applyFont="1" applyFill="1" applyBorder="1" applyAlignment="1" applyProtection="1">
      <alignment horizontal="right"/>
      <protection/>
    </xf>
    <xf numFmtId="0" fontId="2" fillId="10" borderId="0" xfId="0" applyFont="1" applyFill="1" applyBorder="1" applyAlignment="1" applyProtection="1">
      <alignment horizontal="left"/>
      <protection/>
    </xf>
    <xf numFmtId="0" fontId="3" fillId="3" borderId="4" xfId="0" applyFont="1" applyFill="1" applyBorder="1" applyAlignment="1" applyProtection="1">
      <alignment horizontal="left"/>
      <protection/>
    </xf>
    <xf numFmtId="0" fontId="3" fillId="3" borderId="15" xfId="0" applyFont="1" applyFill="1" applyBorder="1" applyAlignment="1" applyProtection="1">
      <alignment horizontal="left"/>
      <protection/>
    </xf>
    <xf numFmtId="0" fontId="3" fillId="3" borderId="9" xfId="0" applyFont="1" applyFill="1" applyBorder="1" applyAlignment="1" applyProtection="1">
      <alignment horizontal="left"/>
      <protection/>
    </xf>
    <xf numFmtId="0" fontId="19" fillId="10" borderId="0" xfId="0" applyFont="1" applyFill="1" applyBorder="1" applyAlignment="1" applyProtection="1">
      <alignment horizontal="center" vertical="top" wrapText="1"/>
      <protection locked="0"/>
    </xf>
    <xf numFmtId="0" fontId="4" fillId="11" borderId="4" xfId="0" applyFont="1" applyFill="1" applyBorder="1" applyAlignment="1" applyProtection="1">
      <alignment horizontal="center" vertical="justify" wrapText="1"/>
      <protection locked="0"/>
    </xf>
    <xf numFmtId="0" fontId="4" fillId="11" borderId="15" xfId="0" applyFont="1" applyFill="1" applyBorder="1" applyAlignment="1" applyProtection="1">
      <alignment horizontal="center" vertical="justify" wrapText="1"/>
      <protection locked="0"/>
    </xf>
    <xf numFmtId="0" fontId="4" fillId="11" borderId="9" xfId="0" applyFont="1" applyFill="1" applyBorder="1" applyAlignment="1" applyProtection="1">
      <alignment horizontal="center" vertical="justify" wrapText="1"/>
      <protection locked="0"/>
    </xf>
    <xf numFmtId="0" fontId="4" fillId="3" borderId="4" xfId="0" applyFont="1" applyFill="1" applyBorder="1" applyAlignment="1" applyProtection="1">
      <alignment horizontal="center" vertical="justify" wrapText="1"/>
      <protection locked="0"/>
    </xf>
    <xf numFmtId="0" fontId="4" fillId="3" borderId="15" xfId="0" applyFont="1" applyFill="1" applyBorder="1" applyAlignment="1" applyProtection="1">
      <alignment horizontal="center" vertical="justify" wrapText="1"/>
      <protection locked="0"/>
    </xf>
    <xf numFmtId="0" fontId="4" fillId="3" borderId="9" xfId="0" applyFont="1" applyFill="1" applyBorder="1" applyAlignment="1" applyProtection="1">
      <alignment horizontal="center" vertical="justify" wrapText="1"/>
      <protection locked="0"/>
    </xf>
    <xf numFmtId="0" fontId="19" fillId="10" borderId="16" xfId="0" applyFont="1" applyFill="1" applyBorder="1" applyAlignment="1" applyProtection="1">
      <alignment horizontal="center" vertical="justify" wrapText="1"/>
      <protection locked="0"/>
    </xf>
    <xf numFmtId="0" fontId="19" fillId="10" borderId="0" xfId="0" applyFont="1" applyFill="1" applyBorder="1" applyAlignment="1" applyProtection="1">
      <alignment horizontal="center" vertical="justify" wrapText="1"/>
      <protection locked="0"/>
    </xf>
    <xf numFmtId="178" fontId="3" fillId="3" borderId="7" xfId="0" applyNumberFormat="1" applyFont="1" applyFill="1" applyBorder="1" applyAlignment="1" applyProtection="1">
      <alignment horizontal="left" shrinkToFit="1"/>
      <protection locked="0"/>
    </xf>
    <xf numFmtId="0" fontId="3" fillId="10" borderId="0" xfId="0" applyFont="1" applyFill="1" applyBorder="1" applyAlignment="1" applyProtection="1">
      <alignment/>
      <protection locked="0"/>
    </xf>
    <xf numFmtId="0" fontId="3" fillId="4" borderId="0" xfId="0" applyFont="1" applyFill="1" applyBorder="1" applyAlignment="1" applyProtection="1">
      <alignment/>
      <protection locked="0"/>
    </xf>
    <xf numFmtId="0" fontId="18" fillId="10" borderId="0" xfId="0" applyFont="1" applyFill="1" applyBorder="1" applyAlignment="1" applyProtection="1">
      <alignment horizontal="right"/>
      <protection locked="0"/>
    </xf>
    <xf numFmtId="0" fontId="3" fillId="10" borderId="4" xfId="0" applyFont="1" applyFill="1" applyBorder="1" applyAlignment="1" applyProtection="1">
      <alignment horizontal="center"/>
      <protection locked="0"/>
    </xf>
    <xf numFmtId="0" fontId="0" fillId="10" borderId="15" xfId="0" applyFill="1" applyBorder="1" applyAlignment="1" applyProtection="1">
      <alignment horizontal="center"/>
      <protection locked="0"/>
    </xf>
    <xf numFmtId="0" fontId="0" fillId="10" borderId="9" xfId="0" applyFill="1" applyBorder="1" applyAlignment="1" applyProtection="1">
      <alignment horizontal="center"/>
      <protection locked="0"/>
    </xf>
    <xf numFmtId="0" fontId="18" fillId="10" borderId="8" xfId="0" applyFont="1" applyFill="1" applyBorder="1" applyAlignment="1" applyProtection="1">
      <alignment horizontal="right" wrapText="1"/>
      <protection locked="0"/>
    </xf>
    <xf numFmtId="0" fontId="0" fillId="10" borderId="10" xfId="0" applyFill="1" applyBorder="1" applyAlignment="1">
      <alignment horizontal="right"/>
    </xf>
    <xf numFmtId="0" fontId="39" fillId="10" borderId="11" xfId="0" applyFont="1" applyFill="1" applyBorder="1" applyAlignment="1">
      <alignment horizontal="right"/>
    </xf>
    <xf numFmtId="0" fontId="39" fillId="10" borderId="6" xfId="0" applyFont="1" applyFill="1" applyBorder="1" applyAlignment="1">
      <alignment horizontal="right"/>
    </xf>
    <xf numFmtId="0" fontId="39" fillId="10" borderId="20" xfId="0" applyFont="1" applyFill="1" applyBorder="1" applyAlignment="1">
      <alignment horizontal="right"/>
    </xf>
    <xf numFmtId="0" fontId="0" fillId="0" borderId="0" xfId="0" applyBorder="1" applyAlignment="1" applyProtection="1">
      <alignment horizontal="center"/>
      <protection/>
    </xf>
    <xf numFmtId="0" fontId="0" fillId="0" borderId="0" xfId="0"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center"/>
      <protection locked="0"/>
    </xf>
    <xf numFmtId="0" fontId="0" fillId="0" borderId="0" xfId="0" applyBorder="1" applyAlignment="1">
      <alignment horizontal="center"/>
    </xf>
    <xf numFmtId="0" fontId="25" fillId="10" borderId="0" xfId="0" applyFont="1" applyFill="1" applyAlignment="1">
      <alignment horizontal="center"/>
    </xf>
    <xf numFmtId="0" fontId="26" fillId="10" borderId="0" xfId="0" applyFont="1" applyFill="1" applyAlignment="1">
      <alignment horizontal="center"/>
    </xf>
    <xf numFmtId="0" fontId="4" fillId="0" borderId="0" xfId="0" applyFont="1" applyBorder="1" applyAlignment="1">
      <alignment horizontal="center"/>
    </xf>
  </cellXfs>
  <cellStyles count="11">
    <cellStyle name="Normal" xfId="0"/>
    <cellStyle name="Comma" xfId="15"/>
    <cellStyle name="Comma [0]" xfId="16"/>
    <cellStyle name="Currency" xfId="17"/>
    <cellStyle name="Currency [0]" xfId="18"/>
    <cellStyle name="Followed Hyperlink" xfId="19"/>
    <cellStyle name="Hyperlink" xfId="20"/>
    <cellStyle name="Normal_File Format for Annual Salary" xfId="21"/>
    <cellStyle name="Normal_File Format for Salary Form 24" xfId="22"/>
    <cellStyle name="Normal_File Format for Salary Form 24_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6.emf" /><Relationship Id="rId3" Type="http://schemas.openxmlformats.org/officeDocument/2006/relationships/image" Target="../media/image7.emf" /><Relationship Id="rId4"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9.emf" /><Relationship Id="rId3" Type="http://schemas.openxmlformats.org/officeDocument/2006/relationships/image" Target="../media/image2.emf" /><Relationship Id="rId4"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0</xdr:colOff>
      <xdr:row>0</xdr:row>
      <xdr:rowOff>57150</xdr:rowOff>
    </xdr:from>
    <xdr:to>
      <xdr:col>31</xdr:col>
      <xdr:colOff>28575</xdr:colOff>
      <xdr:row>1</xdr:row>
      <xdr:rowOff>9525</xdr:rowOff>
    </xdr:to>
    <xdr:pic>
      <xdr:nvPicPr>
        <xdr:cNvPr id="1" name="CommandButton1"/>
        <xdr:cNvPicPr preferRelativeResize="1">
          <a:picLocks noChangeAspect="1"/>
        </xdr:cNvPicPr>
      </xdr:nvPicPr>
      <xdr:blipFill>
        <a:blip r:embed="rId1"/>
        <a:stretch>
          <a:fillRect/>
        </a:stretch>
      </xdr:blipFill>
      <xdr:spPr>
        <a:xfrm>
          <a:off x="4876800" y="57150"/>
          <a:ext cx="819150" cy="247650"/>
        </a:xfrm>
        <a:prstGeom prst="rect">
          <a:avLst/>
        </a:prstGeom>
        <a:noFill/>
        <a:ln w="9525" cmpd="sng">
          <a:noFill/>
        </a:ln>
      </xdr:spPr>
    </xdr:pic>
    <xdr:clientData/>
  </xdr:twoCellAnchor>
  <xdr:twoCellAnchor editAs="oneCell">
    <xdr:from>
      <xdr:col>31</xdr:col>
      <xdr:colOff>142875</xdr:colOff>
      <xdr:row>0</xdr:row>
      <xdr:rowOff>66675</xdr:rowOff>
    </xdr:from>
    <xdr:to>
      <xdr:col>35</xdr:col>
      <xdr:colOff>161925</xdr:colOff>
      <xdr:row>1</xdr:row>
      <xdr:rowOff>19050</xdr:rowOff>
    </xdr:to>
    <xdr:pic>
      <xdr:nvPicPr>
        <xdr:cNvPr id="2" name="CommandButton2"/>
        <xdr:cNvPicPr preferRelativeResize="1">
          <a:picLocks noChangeAspect="1"/>
        </xdr:cNvPicPr>
      </xdr:nvPicPr>
      <xdr:blipFill>
        <a:blip r:embed="rId2"/>
        <a:stretch>
          <a:fillRect/>
        </a:stretch>
      </xdr:blipFill>
      <xdr:spPr>
        <a:xfrm>
          <a:off x="5810250" y="66675"/>
          <a:ext cx="81915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xdr:colOff>
      <xdr:row>0</xdr:row>
      <xdr:rowOff>47625</xdr:rowOff>
    </xdr:from>
    <xdr:to>
      <xdr:col>8</xdr:col>
      <xdr:colOff>847725</xdr:colOff>
      <xdr:row>1</xdr:row>
      <xdr:rowOff>133350</xdr:rowOff>
    </xdr:to>
    <xdr:pic>
      <xdr:nvPicPr>
        <xdr:cNvPr id="1" name="CommandButton1"/>
        <xdr:cNvPicPr preferRelativeResize="1">
          <a:picLocks noChangeAspect="1"/>
        </xdr:cNvPicPr>
      </xdr:nvPicPr>
      <xdr:blipFill>
        <a:blip r:embed="rId1"/>
        <a:stretch>
          <a:fillRect/>
        </a:stretch>
      </xdr:blipFill>
      <xdr:spPr>
        <a:xfrm>
          <a:off x="5048250" y="47625"/>
          <a:ext cx="819150" cy="247650"/>
        </a:xfrm>
        <a:prstGeom prst="rect">
          <a:avLst/>
        </a:prstGeom>
        <a:noFill/>
        <a:ln w="9525" cmpd="sng">
          <a:noFill/>
        </a:ln>
      </xdr:spPr>
    </xdr:pic>
    <xdr:clientData/>
  </xdr:twoCellAnchor>
  <xdr:twoCellAnchor editAs="oneCell">
    <xdr:from>
      <xdr:col>9</xdr:col>
      <xdr:colOff>66675</xdr:colOff>
      <xdr:row>0</xdr:row>
      <xdr:rowOff>47625</xdr:rowOff>
    </xdr:from>
    <xdr:to>
      <xdr:col>11</xdr:col>
      <xdr:colOff>104775</xdr:colOff>
      <xdr:row>1</xdr:row>
      <xdr:rowOff>133350</xdr:rowOff>
    </xdr:to>
    <xdr:pic>
      <xdr:nvPicPr>
        <xdr:cNvPr id="2" name="CommandButton2"/>
        <xdr:cNvPicPr preferRelativeResize="1">
          <a:picLocks noChangeAspect="1"/>
        </xdr:cNvPicPr>
      </xdr:nvPicPr>
      <xdr:blipFill>
        <a:blip r:embed="rId2"/>
        <a:stretch>
          <a:fillRect/>
        </a:stretch>
      </xdr:blipFill>
      <xdr:spPr>
        <a:xfrm>
          <a:off x="5934075" y="47625"/>
          <a:ext cx="819150" cy="247650"/>
        </a:xfrm>
        <a:prstGeom prst="rect">
          <a:avLst/>
        </a:prstGeom>
        <a:noFill/>
        <a:ln w="9525" cmpd="sng">
          <a:noFill/>
        </a:ln>
      </xdr:spPr>
    </xdr:pic>
    <xdr:clientData/>
  </xdr:twoCellAnchor>
  <xdr:twoCellAnchor editAs="oneCell">
    <xdr:from>
      <xdr:col>11</xdr:col>
      <xdr:colOff>180975</xdr:colOff>
      <xdr:row>0</xdr:row>
      <xdr:rowOff>57150</xdr:rowOff>
    </xdr:from>
    <xdr:to>
      <xdr:col>13</xdr:col>
      <xdr:colOff>219075</xdr:colOff>
      <xdr:row>1</xdr:row>
      <xdr:rowOff>142875</xdr:rowOff>
    </xdr:to>
    <xdr:pic>
      <xdr:nvPicPr>
        <xdr:cNvPr id="3" name="CommandButton3"/>
        <xdr:cNvPicPr preferRelativeResize="1">
          <a:picLocks noChangeAspect="1"/>
        </xdr:cNvPicPr>
      </xdr:nvPicPr>
      <xdr:blipFill>
        <a:blip r:embed="rId3"/>
        <a:stretch>
          <a:fillRect/>
        </a:stretch>
      </xdr:blipFill>
      <xdr:spPr>
        <a:xfrm>
          <a:off x="6829425" y="57150"/>
          <a:ext cx="819150" cy="247650"/>
        </a:xfrm>
        <a:prstGeom prst="rect">
          <a:avLst/>
        </a:prstGeom>
        <a:noFill/>
        <a:ln w="9525" cmpd="sng">
          <a:noFill/>
        </a:ln>
      </xdr:spPr>
    </xdr:pic>
    <xdr:clientData/>
  </xdr:twoCellAnchor>
  <xdr:twoCellAnchor editAs="oneCell">
    <xdr:from>
      <xdr:col>5</xdr:col>
      <xdr:colOff>733425</xdr:colOff>
      <xdr:row>0</xdr:row>
      <xdr:rowOff>47625</xdr:rowOff>
    </xdr:from>
    <xdr:to>
      <xdr:col>6</xdr:col>
      <xdr:colOff>771525</xdr:colOff>
      <xdr:row>1</xdr:row>
      <xdr:rowOff>133350</xdr:rowOff>
    </xdr:to>
    <xdr:pic>
      <xdr:nvPicPr>
        <xdr:cNvPr id="4" name="CommandButton4"/>
        <xdr:cNvPicPr preferRelativeResize="1">
          <a:picLocks noChangeAspect="1"/>
        </xdr:cNvPicPr>
      </xdr:nvPicPr>
      <xdr:blipFill>
        <a:blip r:embed="rId4"/>
        <a:stretch>
          <a:fillRect/>
        </a:stretch>
      </xdr:blipFill>
      <xdr:spPr>
        <a:xfrm>
          <a:off x="4191000" y="47625"/>
          <a:ext cx="819150"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438150</xdr:colOff>
      <xdr:row>1</xdr:row>
      <xdr:rowOff>76200</xdr:rowOff>
    </xdr:from>
    <xdr:to>
      <xdr:col>8</xdr:col>
      <xdr:colOff>476250</xdr:colOff>
      <xdr:row>3</xdr:row>
      <xdr:rowOff>0</xdr:rowOff>
    </xdr:to>
    <xdr:pic>
      <xdr:nvPicPr>
        <xdr:cNvPr id="1" name="CommandButton1"/>
        <xdr:cNvPicPr preferRelativeResize="1">
          <a:picLocks noChangeAspect="1"/>
        </xdr:cNvPicPr>
      </xdr:nvPicPr>
      <xdr:blipFill>
        <a:blip r:embed="rId1"/>
        <a:stretch>
          <a:fillRect/>
        </a:stretch>
      </xdr:blipFill>
      <xdr:spPr>
        <a:xfrm>
          <a:off x="5572125" y="276225"/>
          <a:ext cx="819150" cy="247650"/>
        </a:xfrm>
        <a:prstGeom prst="rect">
          <a:avLst/>
        </a:prstGeom>
        <a:noFill/>
        <a:ln w="9525" cmpd="sng">
          <a:noFill/>
        </a:ln>
      </xdr:spPr>
    </xdr:pic>
    <xdr:clientData/>
  </xdr:twoCellAnchor>
  <xdr:twoCellAnchor editAs="oneCell">
    <xdr:from>
      <xdr:col>8</xdr:col>
      <xdr:colOff>561975</xdr:colOff>
      <xdr:row>1</xdr:row>
      <xdr:rowOff>66675</xdr:rowOff>
    </xdr:from>
    <xdr:to>
      <xdr:col>9</xdr:col>
      <xdr:colOff>600075</xdr:colOff>
      <xdr:row>2</xdr:row>
      <xdr:rowOff>152400</xdr:rowOff>
    </xdr:to>
    <xdr:pic>
      <xdr:nvPicPr>
        <xdr:cNvPr id="2" name="CommandButton2"/>
        <xdr:cNvPicPr preferRelativeResize="1">
          <a:picLocks noChangeAspect="1"/>
        </xdr:cNvPicPr>
      </xdr:nvPicPr>
      <xdr:blipFill>
        <a:blip r:embed="rId2"/>
        <a:stretch>
          <a:fillRect/>
        </a:stretch>
      </xdr:blipFill>
      <xdr:spPr>
        <a:xfrm>
          <a:off x="6477000" y="266700"/>
          <a:ext cx="819150" cy="247650"/>
        </a:xfrm>
        <a:prstGeom prst="rect">
          <a:avLst/>
        </a:prstGeom>
        <a:noFill/>
        <a:ln w="9525" cmpd="sng">
          <a:noFill/>
        </a:ln>
      </xdr:spPr>
    </xdr:pic>
    <xdr:clientData/>
  </xdr:twoCellAnchor>
  <xdr:twoCellAnchor editAs="oneCell">
    <xdr:from>
      <xdr:col>10</xdr:col>
      <xdr:colOff>28575</xdr:colOff>
      <xdr:row>1</xdr:row>
      <xdr:rowOff>66675</xdr:rowOff>
    </xdr:from>
    <xdr:to>
      <xdr:col>12</xdr:col>
      <xdr:colOff>228600</xdr:colOff>
      <xdr:row>2</xdr:row>
      <xdr:rowOff>152400</xdr:rowOff>
    </xdr:to>
    <xdr:pic>
      <xdr:nvPicPr>
        <xdr:cNvPr id="3" name="CommandButton3"/>
        <xdr:cNvPicPr preferRelativeResize="1">
          <a:picLocks noChangeAspect="1"/>
        </xdr:cNvPicPr>
      </xdr:nvPicPr>
      <xdr:blipFill>
        <a:blip r:embed="rId3"/>
        <a:stretch>
          <a:fillRect/>
        </a:stretch>
      </xdr:blipFill>
      <xdr:spPr>
        <a:xfrm>
          <a:off x="7362825" y="266700"/>
          <a:ext cx="819150" cy="247650"/>
        </a:xfrm>
        <a:prstGeom prst="rect">
          <a:avLst/>
        </a:prstGeom>
        <a:noFill/>
        <a:ln w="9525" cmpd="sng">
          <a:noFill/>
        </a:ln>
      </xdr:spPr>
    </xdr:pic>
    <xdr:clientData/>
  </xdr:twoCellAnchor>
  <xdr:twoCellAnchor editAs="oneCell">
    <xdr:from>
      <xdr:col>6</xdr:col>
      <xdr:colOff>314325</xdr:colOff>
      <xdr:row>1</xdr:row>
      <xdr:rowOff>76200</xdr:rowOff>
    </xdr:from>
    <xdr:to>
      <xdr:col>7</xdr:col>
      <xdr:colOff>352425</xdr:colOff>
      <xdr:row>3</xdr:row>
      <xdr:rowOff>0</xdr:rowOff>
    </xdr:to>
    <xdr:pic>
      <xdr:nvPicPr>
        <xdr:cNvPr id="4" name="CommandButton4"/>
        <xdr:cNvPicPr preferRelativeResize="1">
          <a:picLocks noChangeAspect="1"/>
        </xdr:cNvPicPr>
      </xdr:nvPicPr>
      <xdr:blipFill>
        <a:blip r:embed="rId4"/>
        <a:stretch>
          <a:fillRect/>
        </a:stretch>
      </xdr:blipFill>
      <xdr:spPr>
        <a:xfrm>
          <a:off x="4667250" y="276225"/>
          <a:ext cx="81915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7"/>
  <dimension ref="A1:D76"/>
  <sheetViews>
    <sheetView workbookViewId="0" topLeftCell="A1">
      <selection activeCell="B59" sqref="B59"/>
    </sheetView>
  </sheetViews>
  <sheetFormatPr defaultColWidth="9.140625" defaultRowHeight="12.75"/>
  <cols>
    <col min="1" max="1" width="7.28125" style="0" customWidth="1"/>
    <col min="2" max="2" width="108.421875" style="0" customWidth="1"/>
    <col min="3" max="3" width="12.57421875" style="0" customWidth="1"/>
    <col min="4" max="4" width="5.28125" style="0" customWidth="1"/>
  </cols>
  <sheetData>
    <row r="1" spans="1:4" ht="12.75">
      <c r="A1" s="148"/>
      <c r="B1" s="148"/>
      <c r="C1" s="148"/>
      <c r="D1" s="149"/>
    </row>
    <row r="2" spans="1:4" ht="20.25">
      <c r="A2" s="153"/>
      <c r="B2" s="155" t="s">
        <v>653</v>
      </c>
      <c r="C2" s="184"/>
      <c r="D2" s="149"/>
    </row>
    <row r="3" spans="1:4" ht="8.25" customHeight="1">
      <c r="A3" s="153"/>
      <c r="B3" s="167"/>
      <c r="C3" s="168"/>
      <c r="D3" s="149"/>
    </row>
    <row r="4" spans="1:4" ht="25.5">
      <c r="A4" s="153"/>
      <c r="B4" s="169" t="s">
        <v>660</v>
      </c>
      <c r="C4" s="168"/>
      <c r="D4" s="149"/>
    </row>
    <row r="5" spans="1:4" ht="12.75">
      <c r="A5" s="153"/>
      <c r="B5" s="168"/>
      <c r="C5" s="168"/>
      <c r="D5" s="149"/>
    </row>
    <row r="6" spans="1:4" ht="51">
      <c r="A6" s="153"/>
      <c r="B6" s="183" t="s">
        <v>590</v>
      </c>
      <c r="C6" s="168"/>
      <c r="D6" s="149"/>
    </row>
    <row r="7" spans="1:4" ht="12.75">
      <c r="A7" s="153"/>
      <c r="B7" s="170"/>
      <c r="C7" s="168"/>
      <c r="D7" s="149"/>
    </row>
    <row r="8" spans="1:4" ht="80.25" customHeight="1">
      <c r="A8" s="153"/>
      <c r="B8" s="183" t="s">
        <v>650</v>
      </c>
      <c r="C8" s="168"/>
      <c r="D8" s="149"/>
    </row>
    <row r="9" spans="1:4" ht="12.75">
      <c r="A9" s="153"/>
      <c r="B9" s="168"/>
      <c r="C9" s="168"/>
      <c r="D9" s="149"/>
    </row>
    <row r="10" spans="1:4" ht="18">
      <c r="A10" s="153"/>
      <c r="B10" s="171" t="s">
        <v>651</v>
      </c>
      <c r="C10" s="168"/>
      <c r="D10" s="149"/>
    </row>
    <row r="11" spans="1:4" ht="12.75">
      <c r="A11" s="153"/>
      <c r="B11" s="168"/>
      <c r="C11" s="168"/>
      <c r="D11" s="149"/>
    </row>
    <row r="12" spans="1:4" ht="28.5" customHeight="1">
      <c r="A12" s="154">
        <v>1</v>
      </c>
      <c r="B12" s="172" t="s">
        <v>626</v>
      </c>
      <c r="C12" s="168"/>
      <c r="D12" s="149"/>
    </row>
    <row r="13" spans="1:4" ht="12.75">
      <c r="A13" s="154"/>
      <c r="B13" s="172"/>
      <c r="C13" s="173"/>
      <c r="D13" s="150"/>
    </row>
    <row r="14" spans="1:4" ht="31.5" customHeight="1">
      <c r="A14" s="154">
        <v>2</v>
      </c>
      <c r="B14" s="172" t="s">
        <v>576</v>
      </c>
      <c r="C14" s="173"/>
      <c r="D14" s="150"/>
    </row>
    <row r="15" spans="1:4" ht="12.75">
      <c r="A15" s="154">
        <v>3</v>
      </c>
      <c r="B15" s="172" t="s">
        <v>579</v>
      </c>
      <c r="C15" s="173"/>
      <c r="D15" s="150"/>
    </row>
    <row r="16" spans="1:4" ht="12.75">
      <c r="A16" s="154"/>
      <c r="B16" s="172"/>
      <c r="C16" s="173"/>
      <c r="D16" s="150"/>
    </row>
    <row r="17" spans="1:4" ht="12.75">
      <c r="A17" s="154">
        <v>4</v>
      </c>
      <c r="B17" s="172" t="s">
        <v>580</v>
      </c>
      <c r="C17" s="173"/>
      <c r="D17" s="150"/>
    </row>
    <row r="18" spans="1:4" ht="12.75">
      <c r="A18" s="154"/>
      <c r="B18" s="172"/>
      <c r="C18" s="173"/>
      <c r="D18" s="150"/>
    </row>
    <row r="19" spans="1:4" ht="12.75">
      <c r="A19" s="154">
        <v>5</v>
      </c>
      <c r="B19" s="172" t="s">
        <v>577</v>
      </c>
      <c r="C19" s="173"/>
      <c r="D19" s="150"/>
    </row>
    <row r="20" spans="1:4" ht="12.75">
      <c r="A20" s="154"/>
      <c r="B20" s="172"/>
      <c r="C20" s="173"/>
      <c r="D20" s="150"/>
    </row>
    <row r="21" spans="1:4" ht="12.75">
      <c r="A21" s="154">
        <v>6</v>
      </c>
      <c r="B21" s="172" t="s">
        <v>578</v>
      </c>
      <c r="C21" s="173"/>
      <c r="D21" s="150"/>
    </row>
    <row r="22" spans="1:4" ht="12.75">
      <c r="A22" s="154"/>
      <c r="B22" s="172"/>
      <c r="C22" s="173"/>
      <c r="D22" s="150"/>
    </row>
    <row r="23" spans="1:4" ht="30">
      <c r="A23" s="154">
        <v>7</v>
      </c>
      <c r="B23" s="174" t="s">
        <v>599</v>
      </c>
      <c r="C23" s="173"/>
      <c r="D23" s="150"/>
    </row>
    <row r="24" spans="1:4" ht="15">
      <c r="A24" s="154"/>
      <c r="B24" s="174"/>
      <c r="C24" s="173"/>
      <c r="D24" s="150"/>
    </row>
    <row r="25" spans="1:4" ht="38.25">
      <c r="A25" s="154">
        <v>8</v>
      </c>
      <c r="B25" s="172" t="s">
        <v>591</v>
      </c>
      <c r="C25" s="173"/>
      <c r="D25" s="150"/>
    </row>
    <row r="26" spans="1:4" ht="12.75">
      <c r="A26" s="154"/>
      <c r="B26" s="172"/>
      <c r="C26" s="173"/>
      <c r="D26" s="150"/>
    </row>
    <row r="27" spans="1:4" ht="30.75" customHeight="1">
      <c r="A27" s="154">
        <v>9</v>
      </c>
      <c r="B27" s="172" t="s">
        <v>592</v>
      </c>
      <c r="C27" s="173"/>
      <c r="D27" s="150"/>
    </row>
    <row r="28" spans="1:4" ht="12.75">
      <c r="A28" s="154"/>
      <c r="B28" s="172"/>
      <c r="C28" s="173"/>
      <c r="D28" s="150"/>
    </row>
    <row r="29" spans="1:4" ht="25.5">
      <c r="A29" s="154">
        <v>10</v>
      </c>
      <c r="B29" s="172" t="s">
        <v>581</v>
      </c>
      <c r="C29" s="173"/>
      <c r="D29" s="150"/>
    </row>
    <row r="30" spans="1:4" ht="12.75">
      <c r="A30" s="154"/>
      <c r="B30" s="172"/>
      <c r="C30" s="173"/>
      <c r="D30" s="150"/>
    </row>
    <row r="31" spans="1:4" ht="51">
      <c r="A31" s="154">
        <v>11</v>
      </c>
      <c r="B31" s="172" t="s">
        <v>648</v>
      </c>
      <c r="C31" s="173"/>
      <c r="D31" s="150"/>
    </row>
    <row r="32" spans="1:4" ht="12.75">
      <c r="A32" s="154"/>
      <c r="B32" s="172"/>
      <c r="C32" s="173"/>
      <c r="D32" s="150"/>
    </row>
    <row r="33" spans="1:4" ht="28.5">
      <c r="A33" s="154">
        <v>12</v>
      </c>
      <c r="B33" s="182" t="s">
        <v>652</v>
      </c>
      <c r="C33" s="173"/>
      <c r="D33" s="150"/>
    </row>
    <row r="34" spans="1:4" ht="12.75">
      <c r="A34" s="154"/>
      <c r="B34" s="233" t="s">
        <v>593</v>
      </c>
      <c r="C34" s="234" t="s">
        <v>594</v>
      </c>
      <c r="D34" s="150"/>
    </row>
    <row r="35" spans="1:4" ht="12.75">
      <c r="A35" s="154"/>
      <c r="B35" s="176" t="s">
        <v>601</v>
      </c>
      <c r="C35" s="175">
        <v>1</v>
      </c>
      <c r="D35" s="150"/>
    </row>
    <row r="36" spans="1:4" ht="25.5">
      <c r="A36" s="154"/>
      <c r="B36" s="176" t="s">
        <v>602</v>
      </c>
      <c r="C36" s="175" t="s">
        <v>595</v>
      </c>
      <c r="D36" s="150"/>
    </row>
    <row r="37" spans="1:4" ht="12.75">
      <c r="A37" s="154"/>
      <c r="B37" s="176" t="s">
        <v>603</v>
      </c>
      <c r="C37" s="175" t="s">
        <v>596</v>
      </c>
      <c r="D37" s="150"/>
    </row>
    <row r="38" spans="1:4" ht="12.75">
      <c r="A38" s="154"/>
      <c r="B38" s="176" t="s">
        <v>604</v>
      </c>
      <c r="C38" s="175" t="s">
        <v>597</v>
      </c>
      <c r="D38" s="150"/>
    </row>
    <row r="39" spans="1:4" ht="12.75">
      <c r="A39" s="154"/>
      <c r="B39" s="176" t="s">
        <v>649</v>
      </c>
      <c r="C39" s="177">
        <v>38533</v>
      </c>
      <c r="D39" s="150"/>
    </row>
    <row r="40" spans="1:4" ht="12.75">
      <c r="A40" s="154"/>
      <c r="B40" s="176" t="s">
        <v>605</v>
      </c>
      <c r="C40" s="175" t="s">
        <v>597</v>
      </c>
      <c r="D40" s="150"/>
    </row>
    <row r="41" spans="1:4" ht="12.75">
      <c r="A41" s="154"/>
      <c r="B41" s="176" t="s">
        <v>606</v>
      </c>
      <c r="C41" s="175" t="s">
        <v>597</v>
      </c>
      <c r="D41" s="150"/>
    </row>
    <row r="42" spans="1:4" ht="12.75">
      <c r="A42" s="154"/>
      <c r="B42" s="176" t="s">
        <v>624</v>
      </c>
      <c r="C42" s="175" t="s">
        <v>596</v>
      </c>
      <c r="D42" s="150"/>
    </row>
    <row r="43" spans="1:4" ht="12.75">
      <c r="A43" s="154"/>
      <c r="B43" s="176" t="s">
        <v>625</v>
      </c>
      <c r="C43" s="175" t="s">
        <v>596</v>
      </c>
      <c r="D43" s="150"/>
    </row>
    <row r="44" spans="1:4" ht="12.75">
      <c r="A44" s="154"/>
      <c r="B44" s="178"/>
      <c r="C44" s="173"/>
      <c r="D44" s="150"/>
    </row>
    <row r="45" spans="1:4" ht="12.75">
      <c r="A45" s="154"/>
      <c r="B45" s="172" t="s">
        <v>598</v>
      </c>
      <c r="C45" s="173"/>
      <c r="D45" s="150"/>
    </row>
    <row r="46" spans="1:4" ht="12.75">
      <c r="A46" s="154"/>
      <c r="B46" s="172"/>
      <c r="C46" s="173"/>
      <c r="D46" s="150"/>
    </row>
    <row r="47" spans="1:4" ht="38.25">
      <c r="A47" s="154">
        <v>13</v>
      </c>
      <c r="B47" s="172" t="s">
        <v>600</v>
      </c>
      <c r="C47" s="173"/>
      <c r="D47" s="150"/>
    </row>
    <row r="48" spans="1:4" ht="12.75">
      <c r="A48" s="154"/>
      <c r="B48" s="172"/>
      <c r="C48" s="173"/>
      <c r="D48" s="150"/>
    </row>
    <row r="49" spans="1:4" ht="51">
      <c r="A49" s="154">
        <v>14</v>
      </c>
      <c r="B49" s="172" t="s">
        <v>654</v>
      </c>
      <c r="C49" s="173"/>
      <c r="D49" s="150"/>
    </row>
    <row r="50" spans="1:4" ht="12.75">
      <c r="A50" s="154"/>
      <c r="B50" s="172"/>
      <c r="C50" s="173"/>
      <c r="D50" s="150"/>
    </row>
    <row r="51" spans="1:4" ht="25.5">
      <c r="A51" s="154">
        <v>15</v>
      </c>
      <c r="B51" s="172" t="s">
        <v>655</v>
      </c>
      <c r="C51" s="173"/>
      <c r="D51" s="150"/>
    </row>
    <row r="52" spans="1:4" ht="12.75">
      <c r="A52" s="154"/>
      <c r="B52" s="172"/>
      <c r="C52" s="173"/>
      <c r="D52" s="150"/>
    </row>
    <row r="53" spans="1:4" ht="51">
      <c r="A53" s="154"/>
      <c r="B53" s="179" t="s">
        <v>656</v>
      </c>
      <c r="C53" s="173"/>
      <c r="D53" s="150"/>
    </row>
    <row r="54" spans="1:4" ht="12.75">
      <c r="A54" s="154"/>
      <c r="B54" s="172"/>
      <c r="C54" s="173"/>
      <c r="D54" s="150"/>
    </row>
    <row r="55" spans="1:4" ht="12.75">
      <c r="A55" s="154"/>
      <c r="B55" s="172" t="s">
        <v>657</v>
      </c>
      <c r="C55" s="173"/>
      <c r="D55" s="150"/>
    </row>
    <row r="56" spans="1:4" ht="12.75">
      <c r="A56" s="154"/>
      <c r="B56" s="172"/>
      <c r="C56" s="173"/>
      <c r="D56" s="150"/>
    </row>
    <row r="57" spans="1:4" ht="25.5">
      <c r="A57" s="154"/>
      <c r="B57" s="172" t="s">
        <v>658</v>
      </c>
      <c r="C57" s="173"/>
      <c r="D57" s="150"/>
    </row>
    <row r="58" spans="1:4" ht="12.75">
      <c r="A58" s="154"/>
      <c r="B58" s="172"/>
      <c r="C58" s="173"/>
      <c r="D58" s="150"/>
    </row>
    <row r="59" spans="1:4" ht="12.75">
      <c r="A59" s="154"/>
      <c r="B59" s="172" t="s">
        <v>661</v>
      </c>
      <c r="C59" s="173"/>
      <c r="D59" s="150"/>
    </row>
    <row r="60" spans="1:4" ht="12.75">
      <c r="A60" s="151"/>
      <c r="B60" s="180"/>
      <c r="C60" s="181"/>
      <c r="D60" s="150"/>
    </row>
    <row r="61" spans="1:4" ht="12.75">
      <c r="A61" s="151"/>
      <c r="B61" s="162"/>
      <c r="C61" s="163"/>
      <c r="D61" s="150"/>
    </row>
    <row r="62" spans="1:4" ht="12.75">
      <c r="A62" s="157"/>
      <c r="B62" s="158"/>
      <c r="C62" s="159"/>
      <c r="D62" s="160"/>
    </row>
    <row r="63" spans="1:4" ht="12.75">
      <c r="A63" s="157"/>
      <c r="B63" s="161"/>
      <c r="C63" s="159"/>
      <c r="D63" s="160"/>
    </row>
    <row r="64" spans="1:4" ht="12.75">
      <c r="A64" s="157"/>
      <c r="B64" s="161"/>
      <c r="C64" s="159"/>
      <c r="D64" s="160"/>
    </row>
    <row r="65" spans="1:4" ht="12.75">
      <c r="A65" s="157"/>
      <c r="B65" s="158"/>
      <c r="C65" s="159"/>
      <c r="D65" s="160"/>
    </row>
    <row r="66" spans="1:4" ht="12.75">
      <c r="A66" s="157"/>
      <c r="B66" s="158"/>
      <c r="C66" s="159"/>
      <c r="D66" s="160"/>
    </row>
    <row r="67" spans="1:4" ht="12.75">
      <c r="A67" s="157"/>
      <c r="B67" s="158"/>
      <c r="C67" s="159"/>
      <c r="D67" s="160"/>
    </row>
    <row r="68" spans="1:4" ht="12.75">
      <c r="A68" s="157"/>
      <c r="B68" s="158"/>
      <c r="C68" s="159"/>
      <c r="D68" s="160"/>
    </row>
    <row r="69" spans="1:4" ht="12.75">
      <c r="A69" s="157"/>
      <c r="B69" s="158"/>
      <c r="C69" s="159"/>
      <c r="D69" s="160"/>
    </row>
    <row r="70" spans="1:4" ht="12.75">
      <c r="A70" s="157"/>
      <c r="B70" s="158"/>
      <c r="C70" s="159"/>
      <c r="D70" s="160"/>
    </row>
    <row r="71" spans="1:4" ht="12.75">
      <c r="A71" s="157"/>
      <c r="B71" s="158"/>
      <c r="C71" s="159"/>
      <c r="D71" s="160"/>
    </row>
    <row r="72" spans="1:4" ht="12.75">
      <c r="A72" s="157"/>
      <c r="B72" s="158"/>
      <c r="C72" s="159"/>
      <c r="D72" s="160"/>
    </row>
    <row r="73" spans="1:4" ht="12.75">
      <c r="A73" s="157"/>
      <c r="B73" s="158"/>
      <c r="C73" s="159"/>
      <c r="D73" s="160"/>
    </row>
    <row r="74" spans="1:4" ht="12.75">
      <c r="A74" s="157"/>
      <c r="B74" s="158"/>
      <c r="C74" s="159"/>
      <c r="D74" s="160"/>
    </row>
    <row r="75" spans="1:4" ht="12.75">
      <c r="A75" s="157"/>
      <c r="B75" s="158"/>
      <c r="C75" s="159"/>
      <c r="D75" s="160"/>
    </row>
    <row r="76" spans="1:4" ht="12.75">
      <c r="A76" s="157"/>
      <c r="B76" s="158"/>
      <c r="C76" s="159"/>
      <c r="D76" s="160"/>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IU347"/>
  <sheetViews>
    <sheetView tabSelected="1" workbookViewId="0" topLeftCell="A1">
      <selection activeCell="U31" sqref="A31:U31"/>
    </sheetView>
  </sheetViews>
  <sheetFormatPr defaultColWidth="8.8515625" defaultRowHeight="13.5" customHeight="1"/>
  <cols>
    <col min="1" max="14" width="2.7109375" style="81" customWidth="1"/>
    <col min="15" max="15" width="2.57421875" style="81" customWidth="1"/>
    <col min="16" max="30" width="2.7109375" style="81" customWidth="1"/>
    <col min="31" max="31" width="3.7109375" style="81" customWidth="1"/>
    <col min="32" max="32" width="3.8515625" style="81" customWidth="1"/>
    <col min="33" max="42" width="2.7109375" style="81" customWidth="1"/>
    <col min="43" max="43" width="15.421875" style="81" customWidth="1"/>
    <col min="44" max="246" width="2.7109375" style="2" customWidth="1"/>
    <col min="247" max="247" width="3.140625" style="2" customWidth="1"/>
    <col min="248" max="248" width="3.00390625" style="2" bestFit="1" customWidth="1"/>
    <col min="249" max="249" width="2.00390625" style="2" customWidth="1"/>
    <col min="250" max="250" width="2.7109375" style="2" customWidth="1"/>
    <col min="251" max="251" width="32.7109375" style="2" bestFit="1" customWidth="1"/>
    <col min="252" max="252" width="4.7109375" style="2" bestFit="1" customWidth="1"/>
    <col min="253" max="16384" width="2.7109375" style="2" customWidth="1"/>
  </cols>
  <sheetData>
    <row r="1" spans="1:52" ht="23.25" customHeight="1">
      <c r="A1" s="331" t="s">
        <v>0</v>
      </c>
      <c r="B1" s="331"/>
      <c r="C1" s="331"/>
      <c r="D1" s="331"/>
      <c r="E1" s="331"/>
      <c r="F1" s="331"/>
      <c r="G1" s="331"/>
      <c r="H1" s="331"/>
      <c r="I1" s="331"/>
      <c r="J1" s="331"/>
      <c r="K1" s="331"/>
      <c r="L1" s="331"/>
      <c r="M1" s="331"/>
      <c r="N1" s="331"/>
      <c r="O1" s="331"/>
      <c r="P1" s="331"/>
      <c r="Q1" s="331"/>
      <c r="R1" s="331"/>
      <c r="S1" s="331"/>
      <c r="T1" s="331"/>
      <c r="U1" s="331"/>
      <c r="V1" s="332" t="s">
        <v>335</v>
      </c>
      <c r="W1" s="332"/>
      <c r="X1" s="332"/>
      <c r="Y1" s="332"/>
      <c r="Z1" s="332"/>
      <c r="AA1" s="332"/>
      <c r="AB1" s="332"/>
      <c r="AC1" s="332"/>
      <c r="AD1" s="332"/>
      <c r="AE1" s="332"/>
      <c r="AF1" s="332"/>
      <c r="AG1" s="332"/>
      <c r="AH1" s="332"/>
      <c r="AI1" s="332"/>
      <c r="AJ1" s="332"/>
      <c r="AK1" s="332"/>
      <c r="AL1" s="332"/>
      <c r="AM1" s="332"/>
      <c r="AN1" s="332"/>
      <c r="AO1" s="332"/>
      <c r="AP1" s="332"/>
      <c r="AQ1" s="332"/>
      <c r="AR1" s="1"/>
      <c r="AS1" s="1"/>
      <c r="AT1" s="1"/>
      <c r="AU1" s="1"/>
      <c r="AV1" s="1"/>
      <c r="AW1" s="1"/>
      <c r="AX1" s="1"/>
      <c r="AY1" s="1"/>
      <c r="AZ1" s="1"/>
    </row>
    <row r="2" spans="1:43" ht="13.5" customHeight="1">
      <c r="A2" s="185"/>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row>
    <row r="3" spans="1:52" ht="13.5" customHeight="1">
      <c r="A3" s="301" t="s">
        <v>582</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235"/>
      <c r="AR3" s="20"/>
      <c r="AS3" s="20"/>
      <c r="AT3" s="20"/>
      <c r="AU3" s="20"/>
      <c r="AV3" s="20"/>
      <c r="AW3" s="20"/>
      <c r="AX3" s="20"/>
      <c r="AY3" s="20"/>
      <c r="AZ3" s="20"/>
    </row>
    <row r="4" spans="1:43" ht="13.5" customHeight="1">
      <c r="A4" s="186"/>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7"/>
      <c r="AK4" s="186"/>
      <c r="AL4" s="186"/>
      <c r="AM4" s="186"/>
      <c r="AN4" s="186"/>
      <c r="AO4" s="186"/>
      <c r="AP4" s="186"/>
      <c r="AQ4" s="186"/>
    </row>
    <row r="5" spans="1:56" ht="12.75" customHeight="1">
      <c r="A5" s="284" t="s">
        <v>410</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5"/>
      <c r="AQ5" s="285"/>
      <c r="AR5" s="3"/>
      <c r="AS5" s="3"/>
      <c r="AT5" s="3"/>
      <c r="AU5" s="3"/>
      <c r="AV5" s="3"/>
      <c r="AW5" s="3"/>
      <c r="AX5" s="3"/>
      <c r="AY5" s="3"/>
      <c r="AZ5" s="3"/>
      <c r="BA5" s="3"/>
      <c r="BB5" s="3"/>
      <c r="BC5" s="3"/>
      <c r="BD5" s="3"/>
    </row>
    <row r="6" spans="1:56" ht="15" customHeight="1">
      <c r="A6" s="188"/>
      <c r="B6" s="188"/>
      <c r="C6" s="188"/>
      <c r="D6" s="188"/>
      <c r="E6" s="188"/>
      <c r="F6" s="188"/>
      <c r="G6" s="188"/>
      <c r="H6" s="188"/>
      <c r="I6" s="188"/>
      <c r="J6" s="188"/>
      <c r="K6" s="188"/>
      <c r="L6" s="336" t="s">
        <v>1</v>
      </c>
      <c r="M6" s="336"/>
      <c r="N6" s="336"/>
      <c r="O6" s="336"/>
      <c r="P6" s="336"/>
      <c r="Q6" s="336"/>
      <c r="R6" s="336"/>
      <c r="S6" s="336"/>
      <c r="T6" s="336"/>
      <c r="U6" s="336"/>
      <c r="V6" s="336"/>
      <c r="W6" s="337"/>
      <c r="X6" s="338"/>
      <c r="Y6" s="338"/>
      <c r="Z6" s="338"/>
      <c r="AA6" s="339"/>
      <c r="AB6" s="188"/>
      <c r="AC6" s="340"/>
      <c r="AD6" s="341"/>
      <c r="AE6" s="342"/>
      <c r="AF6" s="343" t="s">
        <v>3</v>
      </c>
      <c r="AG6" s="344"/>
      <c r="AH6" s="188"/>
      <c r="AI6" s="188"/>
      <c r="AJ6" s="188"/>
      <c r="AK6" s="188"/>
      <c r="AL6" s="188"/>
      <c r="AM6" s="188"/>
      <c r="AN6" s="188"/>
      <c r="AO6" s="188"/>
      <c r="AP6" s="188"/>
      <c r="AQ6" s="188"/>
      <c r="AR6" s="3"/>
      <c r="AS6" s="3"/>
      <c r="AT6" s="3"/>
      <c r="AU6" s="3"/>
      <c r="AV6" s="3"/>
      <c r="AW6" s="3"/>
      <c r="AX6" s="3"/>
      <c r="AY6" s="3"/>
      <c r="AZ6" s="3"/>
      <c r="BA6" s="3"/>
      <c r="BB6" s="3"/>
      <c r="BC6" s="3"/>
      <c r="BD6" s="3"/>
    </row>
    <row r="7" spans="1:43" ht="13.5" customHeight="1">
      <c r="A7" s="186"/>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row>
    <row r="8" spans="1:43" ht="15">
      <c r="A8" s="237">
        <v>1</v>
      </c>
      <c r="B8" s="298" t="s">
        <v>4</v>
      </c>
      <c r="C8" s="298"/>
      <c r="D8" s="298"/>
      <c r="E8" s="298"/>
      <c r="F8" s="298"/>
      <c r="G8" s="298"/>
      <c r="H8" s="298"/>
      <c r="I8" s="298"/>
      <c r="J8" s="298"/>
      <c r="K8" s="298"/>
      <c r="L8" s="298"/>
      <c r="M8" s="345"/>
      <c r="N8" s="345"/>
      <c r="O8" s="345"/>
      <c r="P8" s="345"/>
      <c r="Q8" s="345"/>
      <c r="R8" s="345"/>
      <c r="S8" s="345"/>
      <c r="T8" s="345"/>
      <c r="U8" s="345"/>
      <c r="V8" s="345"/>
      <c r="W8" s="189"/>
      <c r="X8" s="298" t="s">
        <v>5</v>
      </c>
      <c r="Y8" s="298"/>
      <c r="Z8" s="298"/>
      <c r="AA8" s="298"/>
      <c r="AB8" s="298"/>
      <c r="AC8" s="298"/>
      <c r="AD8" s="298"/>
      <c r="AE8" s="298"/>
      <c r="AF8" s="298"/>
      <c r="AG8" s="282"/>
      <c r="AH8" s="280"/>
      <c r="AI8" s="280"/>
      <c r="AJ8" s="280"/>
      <c r="AK8" s="280"/>
      <c r="AL8" s="280"/>
      <c r="AM8" s="280"/>
      <c r="AN8" s="280"/>
      <c r="AO8" s="311"/>
      <c r="AP8" s="186"/>
      <c r="AQ8" s="186"/>
    </row>
    <row r="9" spans="1:43" ht="14.25" customHeight="1">
      <c r="A9" s="190"/>
      <c r="B9" s="308"/>
      <c r="C9" s="308"/>
      <c r="D9" s="308"/>
      <c r="E9" s="308"/>
      <c r="F9" s="308"/>
      <c r="G9" s="308"/>
      <c r="H9" s="308"/>
      <c r="I9" s="308"/>
      <c r="J9" s="308"/>
      <c r="K9" s="308"/>
      <c r="L9" s="308"/>
      <c r="M9" s="299"/>
      <c r="N9" s="299"/>
      <c r="O9" s="299"/>
      <c r="P9" s="299"/>
      <c r="Q9" s="299"/>
      <c r="R9" s="299"/>
      <c r="S9" s="299"/>
      <c r="T9" s="299"/>
      <c r="U9" s="299"/>
      <c r="V9" s="299"/>
      <c r="W9" s="189"/>
      <c r="X9" s="309"/>
      <c r="Y9" s="309"/>
      <c r="Z9" s="309"/>
      <c r="AA9" s="309"/>
      <c r="AB9" s="309"/>
      <c r="AC9" s="309"/>
      <c r="AD9" s="309"/>
      <c r="AE9" s="309"/>
      <c r="AF9" s="309"/>
      <c r="AG9" s="186"/>
      <c r="AH9" s="186"/>
      <c r="AI9" s="186"/>
      <c r="AJ9" s="186"/>
      <c r="AK9" s="191"/>
      <c r="AL9" s="186"/>
      <c r="AM9" s="186"/>
      <c r="AN9" s="186"/>
      <c r="AO9" s="186"/>
      <c r="AP9" s="186"/>
      <c r="AQ9" s="186"/>
    </row>
    <row r="10" spans="1:43" ht="13.5" customHeight="1">
      <c r="A10" s="190"/>
      <c r="B10" s="298" t="s">
        <v>6</v>
      </c>
      <c r="C10" s="298"/>
      <c r="D10" s="298"/>
      <c r="E10" s="298"/>
      <c r="F10" s="298"/>
      <c r="G10" s="298"/>
      <c r="H10" s="298"/>
      <c r="I10" s="298"/>
      <c r="J10" s="298"/>
      <c r="K10" s="298"/>
      <c r="L10" s="298"/>
      <c r="M10" s="310"/>
      <c r="N10" s="310"/>
      <c r="O10" s="310"/>
      <c r="P10" s="310"/>
      <c r="Q10" s="310"/>
      <c r="R10" s="310"/>
      <c r="S10" s="310"/>
      <c r="T10" s="310"/>
      <c r="U10" s="310"/>
      <c r="V10" s="310"/>
      <c r="W10" s="189"/>
      <c r="X10" s="298" t="s">
        <v>7</v>
      </c>
      <c r="Y10" s="298"/>
      <c r="Z10" s="298"/>
      <c r="AA10" s="298"/>
      <c r="AB10" s="298"/>
      <c r="AC10" s="298"/>
      <c r="AD10" s="298"/>
      <c r="AE10" s="298"/>
      <c r="AF10" s="298"/>
      <c r="AG10" s="333">
        <f>IF(AG8="","",VLOOKUP(AG8,$IQ$57:$IR$63,2))</f>
      </c>
      <c r="AH10" s="334"/>
      <c r="AI10" s="334"/>
      <c r="AJ10" s="334"/>
      <c r="AK10" s="334"/>
      <c r="AL10" s="334"/>
      <c r="AM10" s="334"/>
      <c r="AN10" s="334"/>
      <c r="AO10" s="335"/>
      <c r="AP10" s="186"/>
      <c r="AQ10" s="186"/>
    </row>
    <row r="11" spans="1:43" ht="13.5" customHeight="1">
      <c r="A11" s="190"/>
      <c r="B11" s="328"/>
      <c r="C11" s="328"/>
      <c r="D11" s="328"/>
      <c r="E11" s="328"/>
      <c r="F11" s="328"/>
      <c r="G11" s="328"/>
      <c r="H11" s="328"/>
      <c r="I11" s="328"/>
      <c r="J11" s="328"/>
      <c r="K11" s="328"/>
      <c r="L11" s="328"/>
      <c r="M11" s="186"/>
      <c r="N11" s="186"/>
      <c r="O11" s="186"/>
      <c r="P11" s="186"/>
      <c r="Q11" s="186"/>
      <c r="R11" s="186"/>
      <c r="S11" s="186"/>
      <c r="T11" s="186"/>
      <c r="U11" s="186"/>
      <c r="V11" s="186"/>
      <c r="W11" s="186"/>
      <c r="X11" s="329"/>
      <c r="Y11" s="329"/>
      <c r="Z11" s="329"/>
      <c r="AA11" s="329"/>
      <c r="AB11" s="329"/>
      <c r="AC11" s="329"/>
      <c r="AD11" s="329"/>
      <c r="AE11" s="329"/>
      <c r="AF11" s="329"/>
      <c r="AG11" s="186"/>
      <c r="AH11" s="186"/>
      <c r="AI11" s="186"/>
      <c r="AJ11" s="186"/>
      <c r="AK11" s="186"/>
      <c r="AL11" s="186"/>
      <c r="AM11" s="186"/>
      <c r="AN11" s="186"/>
      <c r="AO11" s="186"/>
      <c r="AP11" s="186"/>
      <c r="AQ11" s="186"/>
    </row>
    <row r="12" spans="1:43" ht="13.5" customHeight="1">
      <c r="A12" s="190"/>
      <c r="B12" s="298" t="s">
        <v>9</v>
      </c>
      <c r="C12" s="298"/>
      <c r="D12" s="298"/>
      <c r="E12" s="298"/>
      <c r="F12" s="298"/>
      <c r="G12" s="298"/>
      <c r="H12" s="298"/>
      <c r="I12" s="298"/>
      <c r="J12" s="298"/>
      <c r="K12" s="298"/>
      <c r="L12" s="298"/>
      <c r="M12" s="330"/>
      <c r="N12" s="330"/>
      <c r="O12" s="330"/>
      <c r="P12" s="192"/>
      <c r="Q12" s="192"/>
      <c r="R12" s="192"/>
      <c r="S12" s="192"/>
      <c r="T12" s="192"/>
      <c r="U12" s="186"/>
      <c r="V12" s="186"/>
      <c r="W12" s="186"/>
      <c r="X12" s="298"/>
      <c r="Y12" s="298"/>
      <c r="Z12" s="298"/>
      <c r="AA12" s="298"/>
      <c r="AB12" s="298"/>
      <c r="AC12" s="298"/>
      <c r="AD12" s="298"/>
      <c r="AE12" s="298"/>
      <c r="AF12" s="298"/>
      <c r="AG12" s="307" t="s">
        <v>490</v>
      </c>
      <c r="AH12" s="307"/>
      <c r="AI12" s="307"/>
      <c r="AJ12" s="307"/>
      <c r="AK12" s="307"/>
      <c r="AL12" s="307"/>
      <c r="AM12" s="307"/>
      <c r="AN12" s="307"/>
      <c r="AO12" s="307"/>
      <c r="AP12" s="186"/>
      <c r="AQ12" s="186"/>
    </row>
    <row r="13" spans="1:43" ht="12">
      <c r="A13" s="190"/>
      <c r="B13" s="300" t="s">
        <v>10</v>
      </c>
      <c r="C13" s="300"/>
      <c r="D13" s="300"/>
      <c r="E13" s="300"/>
      <c r="F13" s="300"/>
      <c r="G13" s="300"/>
      <c r="H13" s="300"/>
      <c r="I13" s="300"/>
      <c r="J13" s="300"/>
      <c r="K13" s="300"/>
      <c r="L13" s="300"/>
      <c r="M13" s="186"/>
      <c r="N13" s="186"/>
      <c r="O13" s="186"/>
      <c r="P13" s="186"/>
      <c r="Q13" s="186"/>
      <c r="R13" s="186"/>
      <c r="S13" s="186"/>
      <c r="T13" s="186"/>
      <c r="U13" s="186"/>
      <c r="V13" s="186"/>
      <c r="W13" s="186"/>
      <c r="X13" s="298"/>
      <c r="Y13" s="298"/>
      <c r="Z13" s="298"/>
      <c r="AA13" s="298"/>
      <c r="AB13" s="298"/>
      <c r="AC13" s="298"/>
      <c r="AD13" s="298"/>
      <c r="AE13" s="298"/>
      <c r="AF13" s="298"/>
      <c r="AG13" s="307" t="s">
        <v>490</v>
      </c>
      <c r="AH13" s="307"/>
      <c r="AI13" s="307"/>
      <c r="AJ13" s="307"/>
      <c r="AK13" s="307"/>
      <c r="AL13" s="307"/>
      <c r="AM13" s="307"/>
      <c r="AN13" s="307"/>
      <c r="AO13" s="307"/>
      <c r="AP13" s="186"/>
      <c r="AQ13" s="186"/>
    </row>
    <row r="14" spans="1:43" ht="13.5" customHeight="1">
      <c r="A14" s="190"/>
      <c r="B14" s="190"/>
      <c r="C14" s="186"/>
      <c r="D14" s="186"/>
      <c r="E14" s="186"/>
      <c r="F14" s="186"/>
      <c r="G14" s="186"/>
      <c r="H14" s="186"/>
      <c r="I14" s="186"/>
      <c r="J14" s="186"/>
      <c r="K14" s="186"/>
      <c r="L14" s="186"/>
      <c r="M14" s="186"/>
      <c r="N14" s="186"/>
      <c r="O14" s="186"/>
      <c r="P14" s="186"/>
      <c r="Q14" s="186"/>
      <c r="R14" s="186"/>
      <c r="S14" s="186"/>
      <c r="T14" s="186"/>
      <c r="U14" s="186"/>
      <c r="V14" s="186"/>
      <c r="W14" s="186"/>
      <c r="X14" s="326"/>
      <c r="Y14" s="326"/>
      <c r="Z14" s="326"/>
      <c r="AA14" s="326"/>
      <c r="AB14" s="326"/>
      <c r="AC14" s="326"/>
      <c r="AD14" s="326"/>
      <c r="AE14" s="326"/>
      <c r="AF14" s="326"/>
      <c r="AG14" s="186"/>
      <c r="AH14" s="186"/>
      <c r="AI14" s="186"/>
      <c r="AJ14" s="186"/>
      <c r="AK14" s="186"/>
      <c r="AL14" s="186"/>
      <c r="AM14" s="186"/>
      <c r="AN14" s="186"/>
      <c r="AO14" s="186"/>
      <c r="AP14" s="186"/>
      <c r="AQ14" s="186"/>
    </row>
    <row r="15" spans="1:43" ht="13.5" customHeight="1">
      <c r="A15" s="237">
        <v>2</v>
      </c>
      <c r="B15" s="327" t="s">
        <v>11</v>
      </c>
      <c r="C15" s="327"/>
      <c r="D15" s="327"/>
      <c r="E15" s="327"/>
      <c r="F15" s="327"/>
      <c r="G15" s="327"/>
      <c r="H15" s="327"/>
      <c r="I15" s="327"/>
      <c r="J15" s="327"/>
      <c r="K15" s="327"/>
      <c r="L15" s="327"/>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row>
    <row r="16" spans="1:43" ht="13.5" customHeight="1">
      <c r="A16" s="190"/>
      <c r="B16" s="186"/>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row>
    <row r="17" spans="1:255" ht="13.5" customHeight="1">
      <c r="A17" s="190"/>
      <c r="B17" s="320" t="s">
        <v>12</v>
      </c>
      <c r="C17" s="321"/>
      <c r="D17" s="321"/>
      <c r="E17" s="321"/>
      <c r="F17" s="321"/>
      <c r="G17" s="321"/>
      <c r="H17" s="321"/>
      <c r="I17" s="321"/>
      <c r="J17" s="321"/>
      <c r="K17" s="321"/>
      <c r="L17" s="325"/>
      <c r="M17" s="282"/>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311"/>
      <c r="AP17" s="192"/>
      <c r="AQ17" s="192"/>
      <c r="AR17" s="5"/>
      <c r="AS17" s="5"/>
      <c r="AT17" s="5"/>
      <c r="AU17" s="5"/>
      <c r="AV17" s="5"/>
      <c r="AW17" s="5"/>
      <c r="AX17" s="5"/>
      <c r="IS17" s="21"/>
      <c r="IT17" s="21"/>
      <c r="IU17" s="21"/>
    </row>
    <row r="18" spans="1:255" ht="13.5" customHeight="1">
      <c r="A18" s="190"/>
      <c r="B18" s="320" t="s">
        <v>407</v>
      </c>
      <c r="C18" s="321"/>
      <c r="D18" s="321"/>
      <c r="E18" s="321"/>
      <c r="F18" s="321"/>
      <c r="G18" s="321"/>
      <c r="H18" s="321"/>
      <c r="I18" s="321"/>
      <c r="J18" s="321"/>
      <c r="K18" s="321"/>
      <c r="L18" s="321"/>
      <c r="M18" s="186"/>
      <c r="N18" s="186"/>
      <c r="O18" s="186"/>
      <c r="P18" s="186"/>
      <c r="Q18" s="186"/>
      <c r="R18" s="186"/>
      <c r="S18" s="186"/>
      <c r="T18" s="186"/>
      <c r="U18" s="186"/>
      <c r="V18" s="282"/>
      <c r="W18" s="280"/>
      <c r="X18" s="280"/>
      <c r="Y18" s="280"/>
      <c r="Z18" s="280"/>
      <c r="AA18" s="280"/>
      <c r="AB18" s="280"/>
      <c r="AC18" s="280"/>
      <c r="AD18" s="280"/>
      <c r="AE18" s="280"/>
      <c r="AF18" s="311"/>
      <c r="AG18" s="186"/>
      <c r="AH18" s="186"/>
      <c r="AI18" s="186"/>
      <c r="AJ18" s="186"/>
      <c r="AK18" s="186"/>
      <c r="AL18" s="186"/>
      <c r="AM18" s="186"/>
      <c r="AN18" s="186"/>
      <c r="AO18" s="186"/>
      <c r="AP18" s="186"/>
      <c r="AQ18" s="186"/>
      <c r="IS18" s="21"/>
      <c r="IT18" s="21"/>
      <c r="IU18" s="21"/>
    </row>
    <row r="19" spans="1:255" ht="13.5" customHeight="1">
      <c r="A19" s="190"/>
      <c r="B19" s="283" t="s">
        <v>14</v>
      </c>
      <c r="C19" s="281"/>
      <c r="D19" s="281"/>
      <c r="E19" s="281"/>
      <c r="F19" s="281"/>
      <c r="G19" s="281"/>
      <c r="H19" s="281"/>
      <c r="I19" s="281"/>
      <c r="J19" s="281"/>
      <c r="K19" s="281"/>
      <c r="L19" s="281"/>
      <c r="M19" s="282"/>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311"/>
      <c r="AP19" s="192"/>
      <c r="AQ19" s="192"/>
      <c r="AR19" s="5"/>
      <c r="AS19" s="5"/>
      <c r="AT19" s="5"/>
      <c r="AU19" s="5"/>
      <c r="AV19" s="5"/>
      <c r="AW19" s="5"/>
      <c r="AX19" s="5"/>
      <c r="IS19" s="21"/>
      <c r="IT19" s="21"/>
      <c r="IU19" s="21"/>
    </row>
    <row r="20" spans="1:255" ht="13.5" customHeight="1">
      <c r="A20" s="190"/>
      <c r="B20" s="283" t="s">
        <v>15</v>
      </c>
      <c r="C20" s="281"/>
      <c r="D20" s="281"/>
      <c r="E20" s="281"/>
      <c r="F20" s="281"/>
      <c r="G20" s="281"/>
      <c r="H20" s="281"/>
      <c r="I20" s="281"/>
      <c r="J20" s="281"/>
      <c r="K20" s="281"/>
      <c r="L20" s="281"/>
      <c r="M20" s="322"/>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3"/>
      <c r="AM20" s="323"/>
      <c r="AN20" s="323"/>
      <c r="AO20" s="324"/>
      <c r="AP20" s="192"/>
      <c r="AQ20" s="192"/>
      <c r="AR20" s="5"/>
      <c r="AS20" s="5"/>
      <c r="AT20" s="5"/>
      <c r="AU20" s="5"/>
      <c r="AV20" s="5"/>
      <c r="AW20" s="5"/>
      <c r="AX20" s="5"/>
      <c r="IS20" s="21"/>
      <c r="IT20" s="21"/>
      <c r="IU20" s="21"/>
    </row>
    <row r="21" spans="1:255" ht="13.5" customHeight="1">
      <c r="A21" s="190"/>
      <c r="B21" s="283" t="s">
        <v>16</v>
      </c>
      <c r="C21" s="281"/>
      <c r="D21" s="281"/>
      <c r="E21" s="281"/>
      <c r="F21" s="281"/>
      <c r="G21" s="281"/>
      <c r="H21" s="281"/>
      <c r="I21" s="281"/>
      <c r="J21" s="281"/>
      <c r="K21" s="281"/>
      <c r="L21" s="281"/>
      <c r="M21" s="282"/>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311"/>
      <c r="AP21" s="192"/>
      <c r="AQ21" s="192"/>
      <c r="AR21" s="5"/>
      <c r="AS21" s="5"/>
      <c r="AT21" s="5"/>
      <c r="AU21" s="5"/>
      <c r="AV21" s="5"/>
      <c r="AW21" s="5"/>
      <c r="AX21" s="5"/>
      <c r="IS21" s="21"/>
      <c r="IT21" s="21"/>
      <c r="IU21" s="21"/>
    </row>
    <row r="22" spans="1:255" ht="13.5" customHeight="1">
      <c r="A22" s="190"/>
      <c r="B22" s="314" t="s">
        <v>17</v>
      </c>
      <c r="C22" s="315"/>
      <c r="D22" s="315"/>
      <c r="E22" s="315"/>
      <c r="F22" s="315"/>
      <c r="G22" s="315"/>
      <c r="H22" s="315"/>
      <c r="I22" s="315"/>
      <c r="J22" s="315"/>
      <c r="K22" s="315"/>
      <c r="L22" s="315"/>
      <c r="M22" s="282"/>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311"/>
      <c r="AP22" s="192"/>
      <c r="AQ22" s="192"/>
      <c r="AR22" s="5"/>
      <c r="AS22" s="5"/>
      <c r="AT22" s="5"/>
      <c r="AU22" s="5"/>
      <c r="AV22" s="5"/>
      <c r="AW22" s="5"/>
      <c r="AX22" s="5"/>
      <c r="IS22" s="21"/>
      <c r="IT22" s="21"/>
      <c r="IU22" s="21"/>
    </row>
    <row r="23" spans="1:255" ht="13.5" customHeight="1">
      <c r="A23" s="190"/>
      <c r="B23" s="283" t="s">
        <v>18</v>
      </c>
      <c r="C23" s="281"/>
      <c r="D23" s="281"/>
      <c r="E23" s="281"/>
      <c r="F23" s="281"/>
      <c r="G23" s="281"/>
      <c r="H23" s="281"/>
      <c r="I23" s="281"/>
      <c r="J23" s="281"/>
      <c r="K23" s="281"/>
      <c r="L23" s="281"/>
      <c r="M23" s="282"/>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311"/>
      <c r="AP23" s="192"/>
      <c r="AQ23" s="192"/>
      <c r="AR23" s="5"/>
      <c r="AS23" s="5"/>
      <c r="AT23" s="5"/>
      <c r="AU23" s="5"/>
      <c r="AV23" s="5"/>
      <c r="AW23" s="5"/>
      <c r="AX23" s="5"/>
      <c r="IS23" s="21"/>
      <c r="IT23" s="21"/>
      <c r="IU23" s="21"/>
    </row>
    <row r="24" spans="1:255" ht="13.5" customHeight="1">
      <c r="A24" s="190"/>
      <c r="B24" s="283" t="s">
        <v>19</v>
      </c>
      <c r="C24" s="281"/>
      <c r="D24" s="281"/>
      <c r="E24" s="281"/>
      <c r="F24" s="281"/>
      <c r="G24" s="281"/>
      <c r="H24" s="281"/>
      <c r="I24" s="281"/>
      <c r="J24" s="281"/>
      <c r="K24" s="281"/>
      <c r="L24" s="281"/>
      <c r="M24" s="282"/>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311"/>
      <c r="AP24" s="192"/>
      <c r="AQ24" s="192"/>
      <c r="AR24" s="5"/>
      <c r="AS24" s="5"/>
      <c r="AT24" s="5"/>
      <c r="AU24" s="5"/>
      <c r="AV24" s="5"/>
      <c r="AW24" s="5"/>
      <c r="AX24" s="5"/>
      <c r="IS24" s="21"/>
      <c r="IT24" s="21"/>
      <c r="IU24" s="21"/>
    </row>
    <row r="25" spans="1:255" ht="13.5" customHeight="1">
      <c r="A25" s="190"/>
      <c r="B25" s="283" t="s">
        <v>20</v>
      </c>
      <c r="C25" s="281"/>
      <c r="D25" s="281"/>
      <c r="E25" s="281"/>
      <c r="F25" s="281"/>
      <c r="G25" s="281"/>
      <c r="H25" s="281"/>
      <c r="I25" s="281"/>
      <c r="J25" s="281"/>
      <c r="K25" s="281"/>
      <c r="L25" s="281"/>
      <c r="M25" s="282"/>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311"/>
      <c r="AP25" s="192"/>
      <c r="AQ25" s="192"/>
      <c r="AR25" s="5"/>
      <c r="AS25" s="5"/>
      <c r="AT25" s="5"/>
      <c r="AU25" s="5"/>
      <c r="AV25" s="5"/>
      <c r="AW25" s="5"/>
      <c r="AX25" s="5"/>
      <c r="IS25" s="21"/>
      <c r="IT25" s="21"/>
      <c r="IU25" s="21"/>
    </row>
    <row r="26" spans="1:255" ht="13.5" customHeight="1">
      <c r="A26" s="190"/>
      <c r="B26" s="283" t="s">
        <v>21</v>
      </c>
      <c r="C26" s="281"/>
      <c r="D26" s="281"/>
      <c r="E26" s="281"/>
      <c r="F26" s="281"/>
      <c r="G26" s="281"/>
      <c r="H26" s="281"/>
      <c r="I26" s="281"/>
      <c r="J26" s="281"/>
      <c r="K26" s="281"/>
      <c r="L26" s="281"/>
      <c r="M26" s="282"/>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311"/>
      <c r="AP26" s="192"/>
      <c r="AQ26" s="192"/>
      <c r="AR26" s="5"/>
      <c r="AS26" s="5"/>
      <c r="AT26" s="5"/>
      <c r="AU26" s="5"/>
      <c r="AV26" s="5"/>
      <c r="AW26" s="5"/>
      <c r="AX26" s="5"/>
      <c r="IS26" s="21"/>
      <c r="IT26" s="21"/>
      <c r="IU26" s="21"/>
    </row>
    <row r="27" spans="1:255" ht="13.5" customHeight="1">
      <c r="A27" s="190"/>
      <c r="B27" s="283" t="s">
        <v>22</v>
      </c>
      <c r="C27" s="281"/>
      <c r="D27" s="281"/>
      <c r="E27" s="281"/>
      <c r="F27" s="281"/>
      <c r="G27" s="281"/>
      <c r="H27" s="281"/>
      <c r="I27" s="281"/>
      <c r="J27" s="281"/>
      <c r="K27" s="281"/>
      <c r="L27" s="281"/>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192"/>
      <c r="AQ27" s="192"/>
      <c r="AR27" s="5"/>
      <c r="AS27" s="5"/>
      <c r="AT27" s="5"/>
      <c r="AU27" s="5"/>
      <c r="AV27" s="5"/>
      <c r="AW27" s="5"/>
      <c r="AX27" s="5"/>
      <c r="IS27" s="21"/>
      <c r="IT27" s="21"/>
      <c r="IU27" s="21"/>
    </row>
    <row r="28" spans="1:255" ht="13.5" customHeight="1">
      <c r="A28" s="190"/>
      <c r="B28" s="283" t="s">
        <v>23</v>
      </c>
      <c r="C28" s="281"/>
      <c r="D28" s="281"/>
      <c r="E28" s="281"/>
      <c r="F28" s="281"/>
      <c r="G28" s="281"/>
      <c r="H28" s="281"/>
      <c r="I28" s="281"/>
      <c r="J28" s="281"/>
      <c r="K28" s="281"/>
      <c r="L28" s="281"/>
      <c r="M28" s="302"/>
      <c r="N28" s="303"/>
      <c r="O28" s="304"/>
      <c r="P28" s="302"/>
      <c r="Q28" s="303"/>
      <c r="R28" s="303"/>
      <c r="S28" s="303"/>
      <c r="T28" s="303"/>
      <c r="U28" s="304"/>
      <c r="V28" s="189"/>
      <c r="W28" s="189"/>
      <c r="X28" s="189"/>
      <c r="Y28" s="189"/>
      <c r="Z28" s="305" t="s">
        <v>336</v>
      </c>
      <c r="AA28" s="305"/>
      <c r="AB28" s="305"/>
      <c r="AC28" s="305"/>
      <c r="AD28" s="305"/>
      <c r="AE28" s="305"/>
      <c r="AF28" s="305"/>
      <c r="AG28" s="305"/>
      <c r="AH28" s="305"/>
      <c r="AI28" s="305"/>
      <c r="AJ28" s="305"/>
      <c r="AK28" s="305"/>
      <c r="AL28" s="305"/>
      <c r="AM28" s="306"/>
      <c r="AN28" s="302"/>
      <c r="AO28" s="304"/>
      <c r="AP28" s="192"/>
      <c r="AQ28" s="192"/>
      <c r="AR28" s="5"/>
      <c r="AS28" s="5"/>
      <c r="AT28" s="5"/>
      <c r="AU28" s="5"/>
      <c r="AV28" s="5"/>
      <c r="AW28" s="5"/>
      <c r="AX28" s="5"/>
      <c r="IS28" s="21"/>
      <c r="IT28" s="21"/>
      <c r="IU28" s="21"/>
    </row>
    <row r="29" spans="1:255" ht="13.5" customHeight="1">
      <c r="A29" s="190"/>
      <c r="B29" s="283" t="s">
        <v>24</v>
      </c>
      <c r="C29" s="281"/>
      <c r="D29" s="281"/>
      <c r="E29" s="281"/>
      <c r="F29" s="281"/>
      <c r="G29" s="281"/>
      <c r="H29" s="281"/>
      <c r="I29" s="281"/>
      <c r="J29" s="281"/>
      <c r="K29" s="281"/>
      <c r="L29" s="281"/>
      <c r="M29" s="319"/>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192"/>
      <c r="AQ29" s="192"/>
      <c r="AR29" s="5"/>
      <c r="AS29" s="5"/>
      <c r="AT29" s="5"/>
      <c r="AU29" s="5"/>
      <c r="AV29" s="5"/>
      <c r="AW29" s="5"/>
      <c r="AX29" s="5"/>
      <c r="IS29" s="21"/>
      <c r="IT29" s="21"/>
      <c r="IU29" s="21"/>
    </row>
    <row r="30" spans="1:255" ht="13.5" customHeight="1">
      <c r="A30" s="190"/>
      <c r="B30" s="186"/>
      <c r="C30" s="186"/>
      <c r="D30" s="186"/>
      <c r="E30" s="186"/>
      <c r="F30" s="186"/>
      <c r="G30" s="186"/>
      <c r="H30" s="186"/>
      <c r="I30" s="186"/>
      <c r="J30" s="186"/>
      <c r="K30" s="186"/>
      <c r="L30" s="186"/>
      <c r="M30" s="186"/>
      <c r="N30" s="186"/>
      <c r="O30" s="186"/>
      <c r="P30" s="186"/>
      <c r="Q30" s="186"/>
      <c r="R30" s="186"/>
      <c r="S30" s="186"/>
      <c r="T30" s="186"/>
      <c r="U30" s="186"/>
      <c r="V30" s="186"/>
      <c r="W30" s="186"/>
      <c r="X30" s="186"/>
      <c r="Y30" s="194"/>
      <c r="Z30" s="186"/>
      <c r="AA30" s="186"/>
      <c r="AB30" s="186"/>
      <c r="AC30" s="186"/>
      <c r="AD30" s="186"/>
      <c r="AE30" s="186"/>
      <c r="AF30" s="186"/>
      <c r="AG30" s="186"/>
      <c r="AH30" s="186"/>
      <c r="AI30" s="186"/>
      <c r="AJ30" s="186"/>
      <c r="AK30" s="186"/>
      <c r="AL30" s="186"/>
      <c r="AM30" s="186"/>
      <c r="AN30" s="186"/>
      <c r="AO30" s="186"/>
      <c r="AP30" s="186"/>
      <c r="AQ30" s="186"/>
      <c r="IT30" s="21"/>
      <c r="IU30" s="21"/>
    </row>
    <row r="31" spans="1:255" ht="13.5" customHeight="1">
      <c r="A31" s="239">
        <v>3</v>
      </c>
      <c r="B31" s="238" t="s">
        <v>25</v>
      </c>
      <c r="C31" s="240"/>
      <c r="D31" s="240"/>
      <c r="E31" s="240"/>
      <c r="F31" s="240"/>
      <c r="G31" s="240"/>
      <c r="H31" s="240"/>
      <c r="I31" s="240"/>
      <c r="J31" s="240"/>
      <c r="K31" s="240"/>
      <c r="L31" s="240"/>
      <c r="M31" s="240"/>
      <c r="N31" s="240"/>
      <c r="O31" s="240"/>
      <c r="P31" s="240"/>
      <c r="Q31" s="240"/>
      <c r="R31" s="240"/>
      <c r="S31" s="240"/>
      <c r="T31" s="240"/>
      <c r="U31" s="240"/>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IT31" s="21"/>
      <c r="IU31" s="21"/>
    </row>
    <row r="32" spans="1:255" s="6" customFormat="1" ht="13.5" customHeight="1">
      <c r="A32" s="190"/>
      <c r="B32" s="320" t="s">
        <v>12</v>
      </c>
      <c r="C32" s="321"/>
      <c r="D32" s="321"/>
      <c r="E32" s="321"/>
      <c r="F32" s="321"/>
      <c r="G32" s="321"/>
      <c r="H32" s="321"/>
      <c r="I32" s="321"/>
      <c r="J32" s="321"/>
      <c r="K32" s="321"/>
      <c r="L32" s="321"/>
      <c r="M32" s="282"/>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311"/>
      <c r="AP32" s="192"/>
      <c r="AQ32" s="192"/>
      <c r="AR32" s="5"/>
      <c r="AS32" s="5"/>
      <c r="AT32" s="5"/>
      <c r="AU32" s="5"/>
      <c r="AV32" s="5"/>
      <c r="AW32" s="5"/>
      <c r="AX32" s="5"/>
      <c r="IT32" s="22"/>
      <c r="IU32" s="22"/>
    </row>
    <row r="33" spans="1:50" ht="13.5" customHeight="1">
      <c r="A33" s="190"/>
      <c r="B33" s="283" t="s">
        <v>492</v>
      </c>
      <c r="C33" s="281"/>
      <c r="D33" s="281"/>
      <c r="E33" s="281"/>
      <c r="F33" s="281"/>
      <c r="G33" s="281"/>
      <c r="H33" s="281"/>
      <c r="I33" s="281"/>
      <c r="J33" s="281"/>
      <c r="K33" s="281"/>
      <c r="L33" s="281"/>
      <c r="M33" s="316"/>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8"/>
      <c r="AP33" s="192"/>
      <c r="AQ33" s="192"/>
      <c r="AR33" s="5"/>
      <c r="AS33" s="5"/>
      <c r="AT33" s="5"/>
      <c r="AU33" s="5"/>
      <c r="AV33" s="5"/>
      <c r="AW33" s="5"/>
      <c r="AX33" s="5"/>
    </row>
    <row r="34" spans="1:50" ht="13.5" customHeight="1">
      <c r="A34" s="190"/>
      <c r="B34" s="283" t="s">
        <v>16</v>
      </c>
      <c r="C34" s="281"/>
      <c r="D34" s="281"/>
      <c r="E34" s="281"/>
      <c r="F34" s="281"/>
      <c r="G34" s="281"/>
      <c r="H34" s="281"/>
      <c r="I34" s="281"/>
      <c r="J34" s="281"/>
      <c r="K34" s="281"/>
      <c r="L34" s="281"/>
      <c r="M34" s="282"/>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311"/>
      <c r="AP34" s="192"/>
      <c r="AQ34" s="236"/>
      <c r="AR34" s="5"/>
      <c r="AS34" s="5"/>
      <c r="AT34" s="5"/>
      <c r="AU34" s="5"/>
      <c r="AV34" s="5"/>
      <c r="AW34" s="5"/>
      <c r="AX34" s="5"/>
    </row>
    <row r="35" spans="1:50" ht="13.5" customHeight="1">
      <c r="A35" s="190"/>
      <c r="B35" s="314" t="s">
        <v>17</v>
      </c>
      <c r="C35" s="315"/>
      <c r="D35" s="315"/>
      <c r="E35" s="315"/>
      <c r="F35" s="315"/>
      <c r="G35" s="315"/>
      <c r="H35" s="315"/>
      <c r="I35" s="315"/>
      <c r="J35" s="315"/>
      <c r="K35" s="315"/>
      <c r="L35" s="315"/>
      <c r="M35" s="282"/>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311"/>
      <c r="AP35" s="192"/>
      <c r="AQ35" s="192"/>
      <c r="AR35" s="5"/>
      <c r="AS35" s="5"/>
      <c r="AT35" s="5"/>
      <c r="AU35" s="5"/>
      <c r="AV35" s="5"/>
      <c r="AW35" s="5"/>
      <c r="AX35" s="5"/>
    </row>
    <row r="36" spans="1:50" ht="13.5" customHeight="1">
      <c r="A36" s="190"/>
      <c r="B36" s="283" t="s">
        <v>18</v>
      </c>
      <c r="C36" s="281"/>
      <c r="D36" s="281"/>
      <c r="E36" s="281"/>
      <c r="F36" s="281"/>
      <c r="G36" s="281"/>
      <c r="H36" s="281"/>
      <c r="I36" s="281"/>
      <c r="J36" s="281"/>
      <c r="K36" s="281"/>
      <c r="L36" s="281"/>
      <c r="M36" s="282"/>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311"/>
      <c r="AP36" s="192"/>
      <c r="AQ36" s="192"/>
      <c r="AR36" s="5"/>
      <c r="AS36" s="5"/>
      <c r="AT36" s="5"/>
      <c r="AU36" s="5"/>
      <c r="AV36" s="5"/>
      <c r="AW36" s="5"/>
      <c r="AX36" s="5"/>
    </row>
    <row r="37" spans="1:50" ht="13.5" customHeight="1">
      <c r="A37" s="190"/>
      <c r="B37" s="283" t="s">
        <v>19</v>
      </c>
      <c r="C37" s="281"/>
      <c r="D37" s="281"/>
      <c r="E37" s="281"/>
      <c r="F37" s="281"/>
      <c r="G37" s="281"/>
      <c r="H37" s="281"/>
      <c r="I37" s="281"/>
      <c r="J37" s="281"/>
      <c r="K37" s="281"/>
      <c r="L37" s="281"/>
      <c r="M37" s="282"/>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311"/>
      <c r="AP37" s="192"/>
      <c r="AQ37" s="192"/>
      <c r="AR37" s="5"/>
      <c r="AS37" s="5"/>
      <c r="AT37" s="5"/>
      <c r="AU37" s="5"/>
      <c r="AV37" s="5"/>
      <c r="AW37" s="5"/>
      <c r="AX37" s="5"/>
    </row>
    <row r="38" spans="1:50" ht="13.5" customHeight="1">
      <c r="A38" s="190"/>
      <c r="B38" s="283" t="s">
        <v>20</v>
      </c>
      <c r="C38" s="281"/>
      <c r="D38" s="281"/>
      <c r="E38" s="281"/>
      <c r="F38" s="281"/>
      <c r="G38" s="281"/>
      <c r="H38" s="281"/>
      <c r="I38" s="281"/>
      <c r="J38" s="281"/>
      <c r="K38" s="281"/>
      <c r="L38" s="281"/>
      <c r="M38" s="282"/>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311"/>
      <c r="AP38" s="192"/>
      <c r="AQ38" s="192"/>
      <c r="AR38" s="5"/>
      <c r="AS38" s="5"/>
      <c r="AT38" s="5"/>
      <c r="AU38" s="5"/>
      <c r="AV38" s="5"/>
      <c r="AW38" s="5"/>
      <c r="AX38" s="5"/>
    </row>
    <row r="39" spans="1:255" ht="13.5" customHeight="1">
      <c r="A39" s="190"/>
      <c r="B39" s="283" t="s">
        <v>21</v>
      </c>
      <c r="C39" s="281"/>
      <c r="D39" s="281"/>
      <c r="E39" s="281"/>
      <c r="F39" s="281"/>
      <c r="G39" s="281"/>
      <c r="H39" s="281"/>
      <c r="I39" s="281"/>
      <c r="J39" s="281"/>
      <c r="K39" s="281"/>
      <c r="L39" s="281"/>
      <c r="M39" s="282"/>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311"/>
      <c r="AP39" s="192"/>
      <c r="AQ39" s="192"/>
      <c r="AR39" s="5"/>
      <c r="AS39" s="5"/>
      <c r="AT39" s="5"/>
      <c r="AU39" s="5"/>
      <c r="AV39" s="5"/>
      <c r="AW39" s="5"/>
      <c r="AX39" s="5"/>
      <c r="IS39" s="21"/>
      <c r="IT39" s="21"/>
      <c r="IU39" s="21"/>
    </row>
    <row r="40" spans="1:255" ht="13.5" customHeight="1">
      <c r="A40" s="190"/>
      <c r="B40" s="283" t="s">
        <v>22</v>
      </c>
      <c r="C40" s="281"/>
      <c r="D40" s="281"/>
      <c r="E40" s="281"/>
      <c r="F40" s="281"/>
      <c r="G40" s="281"/>
      <c r="H40" s="281"/>
      <c r="I40" s="281"/>
      <c r="J40" s="281"/>
      <c r="K40" s="281"/>
      <c r="L40" s="281"/>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192"/>
      <c r="AQ40" s="192"/>
      <c r="AR40" s="5"/>
      <c r="AS40" s="5"/>
      <c r="AT40" s="5"/>
      <c r="AU40" s="5"/>
      <c r="AV40" s="5"/>
      <c r="AW40" s="5"/>
      <c r="AX40" s="5"/>
      <c r="IS40" s="21"/>
      <c r="IT40" s="21"/>
      <c r="IU40" s="21"/>
    </row>
    <row r="41" spans="1:255" ht="13.5" customHeight="1">
      <c r="A41" s="190"/>
      <c r="B41" s="283" t="s">
        <v>23</v>
      </c>
      <c r="C41" s="281"/>
      <c r="D41" s="281"/>
      <c r="E41" s="281"/>
      <c r="F41" s="281"/>
      <c r="G41" s="281"/>
      <c r="H41" s="281"/>
      <c r="I41" s="281"/>
      <c r="J41" s="281"/>
      <c r="K41" s="281"/>
      <c r="L41" s="281"/>
      <c r="M41" s="302"/>
      <c r="N41" s="303"/>
      <c r="O41" s="304"/>
      <c r="P41" s="302"/>
      <c r="Q41" s="303"/>
      <c r="R41" s="303"/>
      <c r="S41" s="303"/>
      <c r="T41" s="303"/>
      <c r="U41" s="304"/>
      <c r="V41" s="189"/>
      <c r="W41" s="189"/>
      <c r="X41" s="189"/>
      <c r="Y41" s="189"/>
      <c r="Z41" s="305" t="s">
        <v>336</v>
      </c>
      <c r="AA41" s="305"/>
      <c r="AB41" s="305"/>
      <c r="AC41" s="305"/>
      <c r="AD41" s="305"/>
      <c r="AE41" s="305"/>
      <c r="AF41" s="305"/>
      <c r="AG41" s="305"/>
      <c r="AH41" s="305"/>
      <c r="AI41" s="305"/>
      <c r="AJ41" s="305"/>
      <c r="AK41" s="305"/>
      <c r="AL41" s="305"/>
      <c r="AM41" s="306"/>
      <c r="AN41" s="302"/>
      <c r="AO41" s="304"/>
      <c r="AP41" s="192"/>
      <c r="AQ41" s="192"/>
      <c r="AR41" s="5"/>
      <c r="AS41" s="5"/>
      <c r="AT41" s="5"/>
      <c r="AU41" s="5"/>
      <c r="AV41" s="5"/>
      <c r="AW41" s="5"/>
      <c r="AX41" s="5"/>
      <c r="IS41" s="21"/>
      <c r="IT41" s="21"/>
      <c r="IU41" s="21"/>
    </row>
    <row r="42" spans="1:255" ht="13.5" customHeight="1">
      <c r="A42" s="190"/>
      <c r="B42" s="283" t="s">
        <v>24</v>
      </c>
      <c r="C42" s="281"/>
      <c r="D42" s="281"/>
      <c r="E42" s="281"/>
      <c r="F42" s="281"/>
      <c r="G42" s="281"/>
      <c r="H42" s="281"/>
      <c r="I42" s="281"/>
      <c r="J42" s="281"/>
      <c r="K42" s="281"/>
      <c r="L42" s="281"/>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192"/>
      <c r="AQ42" s="192"/>
      <c r="AR42" s="5"/>
      <c r="AS42" s="5"/>
      <c r="AT42" s="5"/>
      <c r="AU42" s="5"/>
      <c r="AV42" s="5"/>
      <c r="AW42" s="5"/>
      <c r="AX42" s="5"/>
      <c r="IQ42" s="2">
        <v>1</v>
      </c>
      <c r="IS42" s="21"/>
      <c r="IT42" s="21"/>
      <c r="IU42" s="21"/>
    </row>
    <row r="43" spans="1:255" ht="13.5" customHeight="1" hidden="1">
      <c r="A43" s="190"/>
      <c r="B43" s="293" t="s">
        <v>398</v>
      </c>
      <c r="C43" s="294"/>
      <c r="D43" s="294"/>
      <c r="E43" s="294"/>
      <c r="F43" s="294"/>
      <c r="G43" s="294"/>
      <c r="H43" s="294"/>
      <c r="I43" s="294"/>
      <c r="J43" s="294"/>
      <c r="K43" s="294"/>
      <c r="L43" s="295"/>
      <c r="M43" s="296" t="s">
        <v>159</v>
      </c>
      <c r="N43" s="296"/>
      <c r="O43" s="296"/>
      <c r="P43" s="297"/>
      <c r="Q43" s="297"/>
      <c r="R43" s="297"/>
      <c r="S43" s="297"/>
      <c r="T43" s="297"/>
      <c r="U43" s="297"/>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4"/>
      <c r="AS43" s="4"/>
      <c r="AT43" s="4"/>
      <c r="AU43" s="4"/>
      <c r="AV43" s="4"/>
      <c r="AW43" s="4"/>
      <c r="AX43" s="4"/>
      <c r="IQ43" s="2">
        <v>1</v>
      </c>
      <c r="IS43" s="21"/>
      <c r="IT43" s="21"/>
      <c r="IU43" s="21"/>
    </row>
    <row r="44" spans="1:255" ht="13.5" customHeight="1" hidden="1">
      <c r="A44" s="190"/>
      <c r="B44" s="288"/>
      <c r="C44" s="288"/>
      <c r="D44" s="288"/>
      <c r="E44" s="288"/>
      <c r="F44" s="288"/>
      <c r="G44" s="288"/>
      <c r="H44" s="288"/>
      <c r="I44" s="288"/>
      <c r="J44" s="288"/>
      <c r="K44" s="288"/>
      <c r="L44" s="288"/>
      <c r="M44" s="289"/>
      <c r="N44" s="289"/>
      <c r="O44" s="289"/>
      <c r="P44" s="289"/>
      <c r="Q44" s="289"/>
      <c r="R44" s="289"/>
      <c r="S44" s="289"/>
      <c r="T44" s="289"/>
      <c r="U44" s="289"/>
      <c r="V44" s="289"/>
      <c r="W44" s="289"/>
      <c r="X44" s="289"/>
      <c r="Y44" s="286"/>
      <c r="Z44" s="286"/>
      <c r="AA44" s="287"/>
      <c r="AB44" s="190"/>
      <c r="AC44" s="190"/>
      <c r="AD44" s="190"/>
      <c r="AE44" s="190"/>
      <c r="AF44" s="190"/>
      <c r="AG44" s="190"/>
      <c r="AH44" s="190"/>
      <c r="AI44" s="190"/>
      <c r="AJ44" s="190"/>
      <c r="AK44" s="190"/>
      <c r="AL44" s="190"/>
      <c r="AM44" s="190"/>
      <c r="AN44" s="190"/>
      <c r="AO44" s="190"/>
      <c r="AP44" s="190"/>
      <c r="AQ44" s="190"/>
      <c r="AR44" s="4"/>
      <c r="AS44" s="4"/>
      <c r="AT44" s="4"/>
      <c r="AU44" s="4"/>
      <c r="AV44" s="4"/>
      <c r="AW44" s="4"/>
      <c r="AX44" s="4"/>
      <c r="IQ44" s="2">
        <f>IF(LEN(M29)&gt;75,0,IF(ISERROR(SEARCH("@",M29,1))=FALSE,IF(ISERROR(SEARCH(".",M29,SEARCH("@",M29,1)))=FALSE,1,0),0))</f>
        <v>0</v>
      </c>
      <c r="IS44" s="21"/>
      <c r="IT44" s="21"/>
      <c r="IU44" s="21"/>
    </row>
    <row r="45" spans="1:255" ht="13.5" customHeight="1" hidden="1">
      <c r="A45" s="186"/>
      <c r="B45" s="290"/>
      <c r="C45" s="291"/>
      <c r="D45" s="291"/>
      <c r="E45" s="291"/>
      <c r="F45" s="291"/>
      <c r="G45" s="291"/>
      <c r="H45" s="291"/>
      <c r="I45" s="291"/>
      <c r="J45" s="291"/>
      <c r="K45" s="291"/>
      <c r="L45" s="292"/>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IQ45" s="2">
        <f>IF(LEN(M42)&gt;75,0,IF(ISERROR(SEARCH("@",M42,1))=FALSE,IF(ISERROR(SEARCH(".",M42,SEARCH("@",M42,1)))=FALSE,1,0),0))</f>
        <v>0</v>
      </c>
      <c r="IS45" s="21"/>
      <c r="IT45" s="21"/>
      <c r="IU45" s="21"/>
    </row>
    <row r="46" spans="1:255" ht="13.5" customHeight="1" hidden="1">
      <c r="A46" s="186"/>
      <c r="B46" s="352" t="s">
        <v>588</v>
      </c>
      <c r="C46" s="353"/>
      <c r="D46" s="353"/>
      <c r="E46" s="353"/>
      <c r="F46" s="353"/>
      <c r="G46" s="353"/>
      <c r="H46" s="353"/>
      <c r="I46" s="353"/>
      <c r="J46" s="353"/>
      <c r="K46" s="353"/>
      <c r="L46" s="353"/>
      <c r="M46" s="353"/>
      <c r="N46" s="353"/>
      <c r="O46" s="353"/>
      <c r="P46" s="353"/>
      <c r="Q46" s="353"/>
      <c r="R46" s="353"/>
      <c r="S46" s="353"/>
      <c r="T46" s="353"/>
      <c r="U46" s="353"/>
      <c r="V46" s="353"/>
      <c r="W46" s="353"/>
      <c r="X46" s="186"/>
      <c r="Y46" s="349" t="s">
        <v>493</v>
      </c>
      <c r="Z46" s="350"/>
      <c r="AA46" s="351"/>
      <c r="AB46" s="196"/>
      <c r="AC46" s="196"/>
      <c r="AD46" s="348"/>
      <c r="AE46" s="348"/>
      <c r="AF46" s="348"/>
      <c r="AG46" s="348"/>
      <c r="AH46" s="348"/>
      <c r="AI46" s="186"/>
      <c r="AJ46" s="347"/>
      <c r="AK46" s="347"/>
      <c r="AL46" s="347"/>
      <c r="AM46" s="347"/>
      <c r="AN46" s="347"/>
      <c r="AO46" s="347"/>
      <c r="AP46" s="185"/>
      <c r="AQ46" s="185"/>
      <c r="IQ46" s="2" t="s">
        <v>589</v>
      </c>
      <c r="IS46" s="21"/>
      <c r="IT46" s="21"/>
      <c r="IU46" s="21"/>
    </row>
    <row r="47" spans="1:255" ht="13.5" customHeight="1" hidden="1">
      <c r="A47" s="190"/>
      <c r="B47" s="354" t="s">
        <v>587</v>
      </c>
      <c r="C47" s="355"/>
      <c r="D47" s="355"/>
      <c r="E47" s="355"/>
      <c r="F47" s="355"/>
      <c r="G47" s="355"/>
      <c r="H47" s="355"/>
      <c r="I47" s="355"/>
      <c r="J47" s="355"/>
      <c r="K47" s="355"/>
      <c r="L47" s="355"/>
      <c r="M47" s="355"/>
      <c r="N47" s="355"/>
      <c r="O47" s="355"/>
      <c r="P47" s="355"/>
      <c r="Q47" s="355"/>
      <c r="R47" s="355"/>
      <c r="S47" s="355"/>
      <c r="T47" s="355"/>
      <c r="U47" s="355"/>
      <c r="V47" s="355"/>
      <c r="W47" s="355"/>
      <c r="X47" s="355"/>
      <c r="Y47" s="355"/>
      <c r="Z47" s="355"/>
      <c r="AA47" s="356"/>
      <c r="AB47" s="195"/>
      <c r="AC47" s="195"/>
      <c r="AD47" s="195"/>
      <c r="AE47" s="195"/>
      <c r="AF47" s="195"/>
      <c r="AG47" s="195"/>
      <c r="AH47" s="195"/>
      <c r="AI47" s="195"/>
      <c r="AJ47" s="195"/>
      <c r="AK47" s="195"/>
      <c r="AL47" s="195"/>
      <c r="AM47" s="195"/>
      <c r="AN47" s="195"/>
      <c r="AO47" s="195"/>
      <c r="AP47" s="190"/>
      <c r="AQ47" s="190"/>
      <c r="IQ47" s="2" t="s">
        <v>13</v>
      </c>
      <c r="IS47" s="21"/>
      <c r="IT47" s="21"/>
      <c r="IU47" s="21"/>
    </row>
    <row r="48" spans="1:255" ht="13.5" customHeight="1" hidden="1">
      <c r="A48" s="193"/>
      <c r="B48" s="197"/>
      <c r="C48" s="197"/>
      <c r="D48" s="197"/>
      <c r="E48" s="197"/>
      <c r="F48" s="197"/>
      <c r="G48" s="197"/>
      <c r="H48" s="197"/>
      <c r="I48" s="197"/>
      <c r="J48" s="197"/>
      <c r="K48" s="197"/>
      <c r="L48" s="197"/>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IS48" s="21"/>
      <c r="IT48" s="21"/>
      <c r="IU48" s="21"/>
    </row>
    <row r="49" spans="1:255" ht="13.5" customHeight="1">
      <c r="A49" s="193"/>
      <c r="B49" s="197"/>
      <c r="C49" s="197"/>
      <c r="D49" s="197"/>
      <c r="E49" s="197"/>
      <c r="F49" s="197"/>
      <c r="G49" s="197"/>
      <c r="H49" s="197"/>
      <c r="I49" s="197"/>
      <c r="J49" s="197"/>
      <c r="K49" s="197"/>
      <c r="L49" s="197"/>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IS49" s="21"/>
      <c r="IT49" s="21"/>
      <c r="IU49" s="21"/>
    </row>
    <row r="50" spans="1:255" ht="13.5" customHeight="1">
      <c r="A50" s="193"/>
      <c r="B50" s="197"/>
      <c r="C50" s="197"/>
      <c r="D50" s="197"/>
      <c r="E50" s="197"/>
      <c r="F50" s="197"/>
      <c r="G50" s="197"/>
      <c r="H50" s="197"/>
      <c r="I50" s="197"/>
      <c r="J50" s="197"/>
      <c r="K50" s="197"/>
      <c r="L50" s="197"/>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IQ50" s="2" t="s">
        <v>26</v>
      </c>
      <c r="IS50" s="21"/>
      <c r="IT50" s="21"/>
      <c r="IU50" s="21"/>
    </row>
    <row r="51" spans="1:255" ht="13.5" customHeight="1">
      <c r="A51" s="346"/>
      <c r="B51" s="346"/>
      <c r="C51" s="346"/>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6"/>
      <c r="AM51" s="346"/>
      <c r="AN51" s="346"/>
      <c r="AO51" s="346"/>
      <c r="AP51" s="346"/>
      <c r="AQ51" s="346"/>
      <c r="IQ51" s="2" t="s">
        <v>27</v>
      </c>
      <c r="IS51" s="21"/>
      <c r="IT51" s="21"/>
      <c r="IU51" s="21"/>
    </row>
    <row r="52" spans="251:255" ht="13.5" customHeight="1">
      <c r="IQ52" s="2" t="s">
        <v>28</v>
      </c>
      <c r="IS52" s="21"/>
      <c r="IT52" s="21"/>
      <c r="IU52" s="21"/>
    </row>
    <row r="53" spans="251:255" ht="13.5" customHeight="1">
      <c r="IQ53" s="2" t="s">
        <v>2</v>
      </c>
      <c r="IS53" s="21"/>
      <c r="IT53" s="21"/>
      <c r="IU53" s="21"/>
    </row>
    <row r="54" spans="253:255" ht="13.5" customHeight="1">
      <c r="IS54" s="21"/>
      <c r="IT54" s="21"/>
      <c r="IU54" s="21"/>
    </row>
    <row r="55" spans="253:255" ht="13.5" customHeight="1">
      <c r="IS55" s="21"/>
      <c r="IT55" s="21"/>
      <c r="IU55" s="21"/>
    </row>
    <row r="56" spans="251:255" ht="13.5" customHeight="1">
      <c r="IQ56" s="5"/>
      <c r="IR56" s="5"/>
      <c r="IS56" s="24"/>
      <c r="IT56" s="23"/>
      <c r="IU56" s="23"/>
    </row>
    <row r="57" spans="251:255" ht="13.5" customHeight="1">
      <c r="IQ57" s="5" t="s">
        <v>8</v>
      </c>
      <c r="IR57" s="5" t="s">
        <v>29</v>
      </c>
      <c r="IS57" s="23"/>
      <c r="IT57" s="23"/>
      <c r="IU57" s="23"/>
    </row>
    <row r="58" spans="251:255" ht="13.5" customHeight="1">
      <c r="IQ58" s="5" t="s">
        <v>29</v>
      </c>
      <c r="IR58" s="5" t="s">
        <v>30</v>
      </c>
      <c r="IS58" s="23"/>
      <c r="IT58" s="23"/>
      <c r="IU58" s="23"/>
    </row>
    <row r="59" spans="251:255" ht="13.5" customHeight="1">
      <c r="IQ59" s="5" t="s">
        <v>30</v>
      </c>
      <c r="IR59" s="5" t="s">
        <v>31</v>
      </c>
      <c r="IS59" s="23"/>
      <c r="IT59" s="23"/>
      <c r="IU59" s="23"/>
    </row>
    <row r="60" spans="251:255" ht="13.5" customHeight="1">
      <c r="IQ60" s="5" t="s">
        <v>31</v>
      </c>
      <c r="IR60" s="5" t="s">
        <v>32</v>
      </c>
      <c r="IS60" s="23"/>
      <c r="IT60" s="23"/>
      <c r="IU60" s="23"/>
    </row>
    <row r="61" spans="251:255" ht="13.5" customHeight="1">
      <c r="IQ61" s="5" t="s">
        <v>32</v>
      </c>
      <c r="IR61" s="5" t="s">
        <v>33</v>
      </c>
      <c r="IS61" s="23"/>
      <c r="IT61" s="23"/>
      <c r="IU61" s="23"/>
    </row>
    <row r="62" spans="251:255" ht="13.5" customHeight="1">
      <c r="IQ62" s="5" t="s">
        <v>33</v>
      </c>
      <c r="IR62" s="5" t="s">
        <v>34</v>
      </c>
      <c r="IS62" s="23"/>
      <c r="IT62" s="23"/>
      <c r="IU62" s="23"/>
    </row>
    <row r="63" spans="251:255" ht="13.5" customHeight="1">
      <c r="IQ63" s="5" t="s">
        <v>34</v>
      </c>
      <c r="IR63" s="5" t="s">
        <v>113</v>
      </c>
      <c r="IS63" s="23"/>
      <c r="IT63" s="23"/>
      <c r="IU63" s="23"/>
    </row>
    <row r="64" ht="13.5" customHeight="1">
      <c r="IU64" s="23"/>
    </row>
    <row r="65" ht="13.5" customHeight="1">
      <c r="IU65" s="23"/>
    </row>
    <row r="66" ht="13.5" customHeight="1">
      <c r="IU66" s="23"/>
    </row>
    <row r="67" ht="13.5" customHeight="1">
      <c r="IU67" s="23"/>
    </row>
    <row r="68" ht="13.5" customHeight="1">
      <c r="IU68" s="23"/>
    </row>
    <row r="69" spans="251:255" ht="13.5" customHeight="1">
      <c r="IQ69" s="5"/>
      <c r="IR69" s="5"/>
      <c r="IS69" s="21"/>
      <c r="IT69" s="23"/>
      <c r="IU69" s="23"/>
    </row>
    <row r="70" spans="251:255" ht="13.5" customHeight="1">
      <c r="IQ70" s="53">
        <v>2005</v>
      </c>
      <c r="IR70" s="5"/>
      <c r="IS70" s="21"/>
      <c r="IT70" s="23"/>
      <c r="IU70" s="23"/>
    </row>
    <row r="71" spans="251:255" ht="13.5" customHeight="1">
      <c r="IQ71" s="53">
        <v>2006</v>
      </c>
      <c r="IR71" s="5"/>
      <c r="IS71" s="21"/>
      <c r="IT71" s="23"/>
      <c r="IU71" s="23"/>
    </row>
    <row r="72" spans="251:255" ht="13.5" customHeight="1">
      <c r="IQ72" s="53">
        <v>2007</v>
      </c>
      <c r="IR72" s="5"/>
      <c r="IS72" s="21"/>
      <c r="IT72" s="23"/>
      <c r="IU72" s="23"/>
    </row>
    <row r="73" spans="251:255" ht="13.5" customHeight="1">
      <c r="IQ73" s="53"/>
      <c r="IR73" s="5"/>
      <c r="IS73" s="21"/>
      <c r="IT73" s="23"/>
      <c r="IU73" s="23"/>
    </row>
    <row r="74" spans="251:255" ht="13.5" customHeight="1">
      <c r="IQ74" s="53"/>
      <c r="IR74" s="5"/>
      <c r="IS74" s="21"/>
      <c r="IT74" s="23"/>
      <c r="IU74" s="23"/>
    </row>
    <row r="75" spans="251:255" ht="13.5" customHeight="1">
      <c r="IQ75" s="53"/>
      <c r="IR75" s="5"/>
      <c r="IS75" s="21"/>
      <c r="IT75" s="23"/>
      <c r="IU75" s="23"/>
    </row>
    <row r="76" spans="251:255" ht="13.5" customHeight="1">
      <c r="IQ76" s="53"/>
      <c r="IR76" s="5"/>
      <c r="IS76" s="21"/>
      <c r="IT76" s="23"/>
      <c r="IU76" s="23"/>
    </row>
    <row r="77" spans="251:255" ht="13.5" customHeight="1">
      <c r="IQ77" s="53"/>
      <c r="IR77" s="5"/>
      <c r="IS77" s="21"/>
      <c r="IT77" s="23"/>
      <c r="IU77" s="23"/>
    </row>
    <row r="78" spans="252:255" ht="13.5" customHeight="1">
      <c r="IR78" s="5"/>
      <c r="IS78" s="21"/>
      <c r="IT78" s="23"/>
      <c r="IU78" s="23"/>
    </row>
    <row r="79" spans="252:255" ht="13.5" customHeight="1">
      <c r="IR79" s="5"/>
      <c r="IS79" s="21"/>
      <c r="IT79" s="23"/>
      <c r="IU79" s="23"/>
    </row>
    <row r="80" spans="252:255" ht="13.5" customHeight="1">
      <c r="IR80" s="5"/>
      <c r="IS80" s="21"/>
      <c r="IT80" s="23"/>
      <c r="IU80" s="23"/>
    </row>
    <row r="81" spans="252:255" ht="13.5" customHeight="1">
      <c r="IR81" s="5"/>
      <c r="IS81" s="21"/>
      <c r="IT81" s="23"/>
      <c r="IU81" s="23"/>
    </row>
    <row r="82" spans="252:255" ht="13.5" customHeight="1">
      <c r="IR82" s="5"/>
      <c r="IS82" s="21"/>
      <c r="IT82" s="23"/>
      <c r="IU82" s="23"/>
    </row>
    <row r="83" spans="227:255" ht="13.5" customHeight="1">
      <c r="HS83" s="7"/>
      <c r="IQ83" s="53" t="e">
        <f>VLOOKUP(M39,$IQ$84:$IR$119,2)</f>
        <v>#N/A</v>
      </c>
      <c r="IR83" s="53" t="e">
        <f>VLOOKUP(M26,$IQ$84:$IR$119,2)</f>
        <v>#N/A</v>
      </c>
      <c r="IS83" s="21"/>
      <c r="IT83" s="23"/>
      <c r="IU83" s="23"/>
    </row>
    <row r="84" spans="246:255" ht="13.5" customHeight="1">
      <c r="IL84" s="8"/>
      <c r="IM84" s="9"/>
      <c r="IN84" s="9">
        <v>1</v>
      </c>
      <c r="IQ84" s="54" t="s">
        <v>35</v>
      </c>
      <c r="IR84" s="9">
        <v>1</v>
      </c>
      <c r="IS84" s="21"/>
      <c r="IT84" s="23"/>
      <c r="IU84" s="23"/>
    </row>
    <row r="85" spans="246:255" ht="13.5" customHeight="1">
      <c r="IL85" s="8"/>
      <c r="IM85" s="9"/>
      <c r="IN85" s="9">
        <v>2</v>
      </c>
      <c r="IQ85" s="54" t="s">
        <v>36</v>
      </c>
      <c r="IR85" s="9">
        <v>2</v>
      </c>
      <c r="IS85" s="21"/>
      <c r="IT85" s="23"/>
      <c r="IU85" s="23"/>
    </row>
    <row r="86" spans="246:255" ht="13.5" customHeight="1">
      <c r="IL86" s="8"/>
      <c r="IM86" s="9"/>
      <c r="IN86" s="9">
        <v>3</v>
      </c>
      <c r="IQ86" s="54" t="s">
        <v>37</v>
      </c>
      <c r="IR86" s="9">
        <v>3</v>
      </c>
      <c r="IS86" s="21"/>
      <c r="IT86" s="23"/>
      <c r="IU86" s="23"/>
    </row>
    <row r="87" spans="246:255" ht="13.5" customHeight="1">
      <c r="IL87" s="8"/>
      <c r="IM87" s="9"/>
      <c r="IN87" s="9">
        <v>4</v>
      </c>
      <c r="IQ87" s="54" t="s">
        <v>38</v>
      </c>
      <c r="IR87" s="9">
        <v>4</v>
      </c>
      <c r="IS87" s="21"/>
      <c r="IT87" s="23"/>
      <c r="IU87" s="23"/>
    </row>
    <row r="88" spans="246:255" ht="13.5" customHeight="1">
      <c r="IL88" s="8"/>
      <c r="IM88" s="9"/>
      <c r="IN88" s="9">
        <v>5</v>
      </c>
      <c r="IQ88" s="54" t="s">
        <v>39</v>
      </c>
      <c r="IR88" s="9">
        <v>5</v>
      </c>
      <c r="IS88" s="21"/>
      <c r="IT88" s="23"/>
      <c r="IU88" s="23"/>
    </row>
    <row r="89" spans="246:255" ht="13.5" customHeight="1">
      <c r="IL89" s="8"/>
      <c r="IM89" s="9"/>
      <c r="IN89" s="9">
        <v>6</v>
      </c>
      <c r="IQ89" s="54" t="s">
        <v>40</v>
      </c>
      <c r="IR89" s="9">
        <v>6</v>
      </c>
      <c r="IS89" s="21"/>
      <c r="IT89" s="23"/>
      <c r="IU89" s="23"/>
    </row>
    <row r="90" spans="246:255" ht="13.5" customHeight="1">
      <c r="IL90" s="8"/>
      <c r="IM90" s="9"/>
      <c r="IN90" s="9">
        <v>33</v>
      </c>
      <c r="IQ90" s="54" t="s">
        <v>68</v>
      </c>
      <c r="IR90" s="9">
        <v>33</v>
      </c>
      <c r="IS90" s="21"/>
      <c r="IT90" s="23"/>
      <c r="IU90" s="23"/>
    </row>
    <row r="91" spans="246:255" ht="13.5" customHeight="1">
      <c r="IL91" s="8"/>
      <c r="IM91" s="9"/>
      <c r="IN91" s="9">
        <v>7</v>
      </c>
      <c r="IQ91" s="54" t="s">
        <v>41</v>
      </c>
      <c r="IR91" s="9">
        <v>7</v>
      </c>
      <c r="IS91" s="21"/>
      <c r="IT91" s="23"/>
      <c r="IU91" s="23"/>
    </row>
    <row r="92" spans="246:255" ht="13.5" customHeight="1">
      <c r="IL92" s="8"/>
      <c r="IM92" s="9"/>
      <c r="IN92" s="9">
        <v>8</v>
      </c>
      <c r="IQ92" s="54" t="s">
        <v>42</v>
      </c>
      <c r="IR92" s="9">
        <v>8</v>
      </c>
      <c r="IS92" s="21"/>
      <c r="IT92" s="23"/>
      <c r="IU92" s="23"/>
    </row>
    <row r="93" spans="246:255" ht="13.5" customHeight="1">
      <c r="IL93" s="8"/>
      <c r="IM93" s="9"/>
      <c r="IN93" s="9">
        <v>9</v>
      </c>
      <c r="IQ93" s="54" t="s">
        <v>43</v>
      </c>
      <c r="IR93" s="9">
        <v>9</v>
      </c>
      <c r="IS93" s="21"/>
      <c r="IT93" s="23"/>
      <c r="IU93" s="23"/>
    </row>
    <row r="94" spans="246:255" ht="13.5" customHeight="1">
      <c r="IL94" s="8"/>
      <c r="IM94" s="9"/>
      <c r="IN94" s="9">
        <v>10</v>
      </c>
      <c r="IQ94" s="54" t="s">
        <v>45</v>
      </c>
      <c r="IR94" s="9">
        <v>10</v>
      </c>
      <c r="IS94" s="21"/>
      <c r="IT94" s="23"/>
      <c r="IU94" s="23"/>
    </row>
    <row r="95" spans="246:255" ht="13.5" customHeight="1">
      <c r="IL95" s="8"/>
      <c r="IM95" s="9"/>
      <c r="IN95" s="9">
        <v>11</v>
      </c>
      <c r="IQ95" s="54" t="s">
        <v>46</v>
      </c>
      <c r="IR95" s="9">
        <v>11</v>
      </c>
      <c r="IS95" s="21"/>
      <c r="IT95" s="23"/>
      <c r="IU95" s="23"/>
    </row>
    <row r="96" spans="246:255" ht="13.5" customHeight="1">
      <c r="IL96" s="8"/>
      <c r="IM96" s="9"/>
      <c r="IN96" s="9">
        <v>12</v>
      </c>
      <c r="IQ96" s="54" t="s">
        <v>47</v>
      </c>
      <c r="IR96" s="9">
        <v>12</v>
      </c>
      <c r="IS96" s="21"/>
      <c r="IT96" s="23"/>
      <c r="IU96" s="23"/>
    </row>
    <row r="97" spans="246:255" ht="13.5" customHeight="1">
      <c r="IL97" s="8"/>
      <c r="IM97" s="9"/>
      <c r="IN97" s="9">
        <v>13</v>
      </c>
      <c r="IQ97" s="54" t="s">
        <v>48</v>
      </c>
      <c r="IR97" s="9">
        <v>13</v>
      </c>
      <c r="IS97" s="21"/>
      <c r="IT97" s="23"/>
      <c r="IU97" s="23"/>
    </row>
    <row r="98" spans="246:255" ht="13.5" customHeight="1">
      <c r="IL98" s="8"/>
      <c r="IM98" s="9"/>
      <c r="IN98" s="9">
        <v>14</v>
      </c>
      <c r="IQ98" s="54" t="s">
        <v>49</v>
      </c>
      <c r="IR98" s="9">
        <v>14</v>
      </c>
      <c r="IS98" s="21"/>
      <c r="IT98" s="23"/>
      <c r="IU98" s="23"/>
    </row>
    <row r="99" spans="246:255" ht="13.5" customHeight="1">
      <c r="IL99" s="8"/>
      <c r="IM99" s="9"/>
      <c r="IN99" s="9">
        <v>35</v>
      </c>
      <c r="IQ99" s="54" t="s">
        <v>70</v>
      </c>
      <c r="IR99" s="9">
        <v>35</v>
      </c>
      <c r="IS99" s="21"/>
      <c r="IT99" s="23"/>
      <c r="IU99" s="23"/>
    </row>
    <row r="100" spans="246:255" ht="13.5" customHeight="1">
      <c r="IL100" s="8"/>
      <c r="IM100" s="9"/>
      <c r="IN100" s="9">
        <v>15</v>
      </c>
      <c r="IQ100" s="54" t="s">
        <v>50</v>
      </c>
      <c r="IR100" s="9">
        <v>15</v>
      </c>
      <c r="IS100" s="21"/>
      <c r="IT100" s="23"/>
      <c r="IU100" s="23"/>
    </row>
    <row r="101" spans="246:255" ht="13.5" customHeight="1">
      <c r="IL101" s="8"/>
      <c r="IM101" s="9"/>
      <c r="IN101" s="9">
        <v>16</v>
      </c>
      <c r="IQ101" s="54" t="s">
        <v>51</v>
      </c>
      <c r="IR101" s="9">
        <v>16</v>
      </c>
      <c r="IS101" s="21"/>
      <c r="IT101" s="23"/>
      <c r="IU101" s="23"/>
    </row>
    <row r="102" spans="246:255" ht="13.5" customHeight="1">
      <c r="IL102" s="8"/>
      <c r="IM102" s="9"/>
      <c r="IN102" s="9">
        <v>17</v>
      </c>
      <c r="IQ102" s="54" t="s">
        <v>52</v>
      </c>
      <c r="IR102" s="9">
        <v>17</v>
      </c>
      <c r="IS102" s="21"/>
      <c r="IT102" s="23"/>
      <c r="IU102" s="23"/>
    </row>
    <row r="103" spans="246:255" ht="13.5" customHeight="1">
      <c r="IL103" s="8"/>
      <c r="IM103" s="9"/>
      <c r="IN103" s="9">
        <v>18</v>
      </c>
      <c r="IQ103" s="54" t="s">
        <v>53</v>
      </c>
      <c r="IR103" s="9">
        <v>18</v>
      </c>
      <c r="IS103" s="21"/>
      <c r="IT103" s="23"/>
      <c r="IU103" s="23"/>
    </row>
    <row r="104" spans="246:255" ht="13.5" customHeight="1">
      <c r="IL104" s="8"/>
      <c r="IM104" s="9"/>
      <c r="IN104" s="9">
        <v>19</v>
      </c>
      <c r="IQ104" s="54" t="s">
        <v>54</v>
      </c>
      <c r="IR104" s="9">
        <v>19</v>
      </c>
      <c r="IS104" s="21"/>
      <c r="IT104" s="23"/>
      <c r="IU104" s="23"/>
    </row>
    <row r="105" spans="246:255" ht="13.5" customHeight="1">
      <c r="IL105" s="8"/>
      <c r="IM105" s="9"/>
      <c r="IN105" s="9">
        <v>20</v>
      </c>
      <c r="IQ105" s="54" t="s">
        <v>55</v>
      </c>
      <c r="IR105" s="9">
        <v>20</v>
      </c>
      <c r="IS105" s="21"/>
      <c r="IT105" s="23"/>
      <c r="IU105" s="23"/>
    </row>
    <row r="106" spans="246:255" ht="13.5" customHeight="1">
      <c r="IL106" s="8"/>
      <c r="IM106" s="9"/>
      <c r="IN106" s="9">
        <v>21</v>
      </c>
      <c r="IQ106" s="54" t="s">
        <v>56</v>
      </c>
      <c r="IR106" s="9">
        <v>21</v>
      </c>
      <c r="IS106" s="21"/>
      <c r="IT106" s="23"/>
      <c r="IU106" s="23"/>
    </row>
    <row r="107" spans="246:255" ht="13.5" customHeight="1">
      <c r="IL107" s="8"/>
      <c r="IM107" s="9"/>
      <c r="IN107" s="9">
        <v>22</v>
      </c>
      <c r="IQ107" s="54" t="s">
        <v>57</v>
      </c>
      <c r="IR107" s="9">
        <v>22</v>
      </c>
      <c r="IS107" s="21"/>
      <c r="IT107" s="23"/>
      <c r="IU107" s="23"/>
    </row>
    <row r="108" spans="246:255" ht="13.5" customHeight="1">
      <c r="IL108" s="8"/>
      <c r="IM108" s="9"/>
      <c r="IN108" s="9">
        <v>23</v>
      </c>
      <c r="IQ108" s="54" t="s">
        <v>58</v>
      </c>
      <c r="IR108" s="9">
        <v>23</v>
      </c>
      <c r="IS108" s="21"/>
      <c r="IT108" s="23"/>
      <c r="IU108" s="23"/>
    </row>
    <row r="109" spans="246:255" ht="13.5" customHeight="1">
      <c r="IL109" s="8"/>
      <c r="IM109" s="9"/>
      <c r="IN109" s="9">
        <v>24</v>
      </c>
      <c r="IQ109" s="54" t="s">
        <v>59</v>
      </c>
      <c r="IR109" s="9">
        <v>24</v>
      </c>
      <c r="IS109" s="21"/>
      <c r="IT109" s="23"/>
      <c r="IU109" s="23"/>
    </row>
    <row r="110" spans="246:255" ht="13.5" customHeight="1">
      <c r="IL110" s="8"/>
      <c r="IM110" s="9"/>
      <c r="IN110" s="4">
        <v>99</v>
      </c>
      <c r="IQ110" s="2" t="s">
        <v>488</v>
      </c>
      <c r="IR110" s="4">
        <v>99</v>
      </c>
      <c r="IS110" s="21"/>
      <c r="IT110" s="23"/>
      <c r="IU110" s="23"/>
    </row>
    <row r="111" spans="246:255" ht="13.5" customHeight="1">
      <c r="IL111" s="8"/>
      <c r="IM111" s="9"/>
      <c r="IN111" s="9">
        <v>25</v>
      </c>
      <c r="IQ111" s="54" t="s">
        <v>60</v>
      </c>
      <c r="IR111" s="9">
        <v>25</v>
      </c>
      <c r="IS111" s="21"/>
      <c r="IT111" s="23"/>
      <c r="IU111" s="23"/>
    </row>
    <row r="112" spans="246:255" ht="13.5" customHeight="1">
      <c r="IL112" s="8"/>
      <c r="IM112" s="9"/>
      <c r="IN112" s="9">
        <v>26</v>
      </c>
      <c r="IQ112" s="54" t="s">
        <v>61</v>
      </c>
      <c r="IR112" s="9">
        <v>26</v>
      </c>
      <c r="IS112" s="21"/>
      <c r="IT112" s="23"/>
      <c r="IU112" s="23"/>
    </row>
    <row r="113" spans="246:255" ht="13.5" customHeight="1">
      <c r="IL113" s="8"/>
      <c r="IM113" s="9"/>
      <c r="IN113" s="9">
        <v>27</v>
      </c>
      <c r="IQ113" s="54" t="s">
        <v>62</v>
      </c>
      <c r="IR113" s="9">
        <v>27</v>
      </c>
      <c r="IS113" s="21"/>
      <c r="IT113" s="23"/>
      <c r="IU113" s="23"/>
    </row>
    <row r="114" spans="246:255" ht="13.5" customHeight="1">
      <c r="IL114" s="8"/>
      <c r="IM114" s="9"/>
      <c r="IN114" s="9">
        <v>28</v>
      </c>
      <c r="IQ114" s="54" t="s">
        <v>63</v>
      </c>
      <c r="IR114" s="9">
        <v>28</v>
      </c>
      <c r="IS114" s="21"/>
      <c r="IT114" s="23"/>
      <c r="IU114" s="23"/>
    </row>
    <row r="115" spans="246:255" ht="13.5" customHeight="1">
      <c r="IL115" s="8"/>
      <c r="IM115" s="9"/>
      <c r="IN115" s="9">
        <v>29</v>
      </c>
      <c r="IQ115" s="54" t="s">
        <v>64</v>
      </c>
      <c r="IR115" s="9">
        <v>29</v>
      </c>
      <c r="IS115" s="21"/>
      <c r="IT115" s="23"/>
      <c r="IU115" s="23"/>
    </row>
    <row r="116" spans="246:255" ht="13.5" customHeight="1">
      <c r="IL116" s="8"/>
      <c r="IM116" s="9"/>
      <c r="IN116" s="9">
        <v>30</v>
      </c>
      <c r="IQ116" s="54" t="s">
        <v>65</v>
      </c>
      <c r="IR116" s="9">
        <v>30</v>
      </c>
      <c r="IS116" s="21"/>
      <c r="IT116" s="23"/>
      <c r="IU116" s="23"/>
    </row>
    <row r="117" spans="246:255" ht="13.5" customHeight="1">
      <c r="IL117" s="8"/>
      <c r="IM117" s="9"/>
      <c r="IN117" s="9">
        <v>31</v>
      </c>
      <c r="IQ117" s="54" t="s">
        <v>66</v>
      </c>
      <c r="IR117" s="9">
        <v>31</v>
      </c>
      <c r="IS117" s="21"/>
      <c r="IT117" s="23"/>
      <c r="IU117" s="23"/>
    </row>
    <row r="118" spans="246:255" ht="13.5" customHeight="1">
      <c r="IL118" s="8"/>
      <c r="IM118" s="9"/>
      <c r="IN118" s="9">
        <v>34</v>
      </c>
      <c r="IQ118" s="54" t="s">
        <v>69</v>
      </c>
      <c r="IR118" s="9">
        <v>34</v>
      </c>
      <c r="IS118" s="21"/>
      <c r="IT118" s="23"/>
      <c r="IU118" s="23"/>
    </row>
    <row r="119" spans="246:255" ht="13.5" customHeight="1">
      <c r="IL119" s="8"/>
      <c r="IM119" s="9"/>
      <c r="IN119" s="9">
        <v>32</v>
      </c>
      <c r="IQ119" s="54" t="s">
        <v>67</v>
      </c>
      <c r="IR119" s="9">
        <v>32</v>
      </c>
      <c r="IS119" s="21"/>
      <c r="IT119" s="23"/>
      <c r="IU119" s="23"/>
    </row>
    <row r="120" spans="251:255" ht="13.5" customHeight="1">
      <c r="IQ120" s="5"/>
      <c r="IR120" s="5"/>
      <c r="IS120" s="21"/>
      <c r="IT120" s="23"/>
      <c r="IU120" s="23"/>
    </row>
    <row r="121" spans="251:255" ht="13.5" customHeight="1">
      <c r="IQ121" s="5"/>
      <c r="IR121" s="5"/>
      <c r="IS121" s="21"/>
      <c r="IT121" s="23"/>
      <c r="IU121" s="23"/>
    </row>
    <row r="122" spans="251:255" ht="13.5" customHeight="1">
      <c r="IQ122" s="5"/>
      <c r="IR122" s="5"/>
      <c r="IS122" s="21"/>
      <c r="IT122" s="23"/>
      <c r="IU122" s="23"/>
    </row>
    <row r="123" spans="251:255" ht="13.5" customHeight="1">
      <c r="IQ123" s="5"/>
      <c r="IR123" s="5"/>
      <c r="IS123" s="21"/>
      <c r="IT123" s="23"/>
      <c r="IU123" s="23"/>
    </row>
    <row r="124" spans="251:255" ht="13.5" customHeight="1">
      <c r="IQ124" s="5"/>
      <c r="IR124" s="5"/>
      <c r="IS124" s="21"/>
      <c r="IT124" s="23"/>
      <c r="IU124" s="23"/>
    </row>
    <row r="125" spans="251:255" ht="13.5" customHeight="1">
      <c r="IQ125" s="5"/>
      <c r="IR125" s="5"/>
      <c r="IS125" s="21"/>
      <c r="IT125" s="23"/>
      <c r="IU125" s="23"/>
    </row>
    <row r="126" spans="251:255" ht="13.5" customHeight="1">
      <c r="IQ126" s="5"/>
      <c r="IR126" s="5"/>
      <c r="IS126" s="21"/>
      <c r="IT126" s="23"/>
      <c r="IU126" s="23"/>
    </row>
    <row r="127" spans="251:255" ht="13.5" customHeight="1">
      <c r="IQ127" s="5"/>
      <c r="IR127" s="5"/>
      <c r="IS127" s="21"/>
      <c r="IT127" s="23"/>
      <c r="IU127" s="23"/>
    </row>
    <row r="128" spans="251:255" ht="13.5" customHeight="1">
      <c r="IQ128" s="5"/>
      <c r="IR128" s="5"/>
      <c r="IS128" s="21"/>
      <c r="IT128" s="23"/>
      <c r="IU128" s="23"/>
    </row>
    <row r="129" spans="251:255" ht="13.5" customHeight="1">
      <c r="IQ129" s="5"/>
      <c r="IR129" s="5"/>
      <c r="IS129" s="21"/>
      <c r="IT129" s="23"/>
      <c r="IU129" s="23"/>
    </row>
    <row r="130" spans="251:255" ht="13.5" customHeight="1">
      <c r="IQ130" s="5"/>
      <c r="IR130" s="5"/>
      <c r="IS130" s="21"/>
      <c r="IT130" s="23"/>
      <c r="IU130" s="23"/>
    </row>
    <row r="131" spans="251:255" ht="13.5" customHeight="1">
      <c r="IQ131" s="5"/>
      <c r="IR131" s="5"/>
      <c r="IS131" s="21"/>
      <c r="IT131" s="23"/>
      <c r="IU131" s="23"/>
    </row>
    <row r="132" spans="251:255" ht="13.5" customHeight="1">
      <c r="IQ132" s="5"/>
      <c r="IR132" s="5"/>
      <c r="IS132" s="21"/>
      <c r="IT132" s="23"/>
      <c r="IU132" s="23"/>
    </row>
    <row r="133" spans="251:255" ht="13.5" customHeight="1">
      <c r="IQ133" s="5"/>
      <c r="IR133" s="5"/>
      <c r="IS133" s="21"/>
      <c r="IT133" s="23"/>
      <c r="IU133" s="23"/>
    </row>
    <row r="134" spans="251:255" ht="13.5" customHeight="1">
      <c r="IQ134" s="5"/>
      <c r="IR134" s="5"/>
      <c r="IS134" s="21"/>
      <c r="IT134" s="23"/>
      <c r="IU134" s="23"/>
    </row>
    <row r="135" spans="251:255" ht="13.5" customHeight="1">
      <c r="IQ135" s="5"/>
      <c r="IR135" s="5"/>
      <c r="IS135" s="21"/>
      <c r="IT135" s="23"/>
      <c r="IU135" s="23"/>
    </row>
    <row r="136" spans="251:255" ht="13.5" customHeight="1">
      <c r="IQ136" s="5"/>
      <c r="IR136" s="5"/>
      <c r="IS136" s="21"/>
      <c r="IT136" s="23"/>
      <c r="IU136" s="23"/>
    </row>
    <row r="137" spans="251:255" ht="13.5" customHeight="1">
      <c r="IQ137" s="5"/>
      <c r="IR137" s="5"/>
      <c r="IS137" s="21"/>
      <c r="IT137" s="23"/>
      <c r="IU137" s="23"/>
    </row>
    <row r="138" spans="251:255" ht="13.5" customHeight="1">
      <c r="IQ138" s="5"/>
      <c r="IR138" s="5"/>
      <c r="IS138" s="21"/>
      <c r="IT138" s="23"/>
      <c r="IU138" s="23"/>
    </row>
    <row r="139" spans="251:255" ht="13.5" customHeight="1">
      <c r="IQ139" s="5"/>
      <c r="IR139" s="5"/>
      <c r="IS139" s="21"/>
      <c r="IT139" s="23"/>
      <c r="IU139" s="23"/>
    </row>
    <row r="140" spans="251:255" ht="13.5" customHeight="1">
      <c r="IQ140" s="5"/>
      <c r="IR140" s="5"/>
      <c r="IS140" s="21"/>
      <c r="IT140" s="23"/>
      <c r="IU140" s="23"/>
    </row>
    <row r="141" spans="251:255" ht="13.5" customHeight="1">
      <c r="IQ141" s="5"/>
      <c r="IR141" s="5"/>
      <c r="IS141" s="21"/>
      <c r="IT141" s="23"/>
      <c r="IU141" s="23"/>
    </row>
    <row r="142" spans="251:255" ht="13.5" customHeight="1">
      <c r="IQ142" s="5"/>
      <c r="IR142" s="5"/>
      <c r="IS142" s="21"/>
      <c r="IT142" s="23"/>
      <c r="IU142" s="23"/>
    </row>
    <row r="143" spans="251:255" ht="13.5" customHeight="1">
      <c r="IQ143" s="5"/>
      <c r="IR143" s="5"/>
      <c r="IS143" s="21"/>
      <c r="IT143" s="23"/>
      <c r="IU143" s="23"/>
    </row>
    <row r="144" spans="251:255" ht="13.5" customHeight="1">
      <c r="IQ144" s="5"/>
      <c r="IR144" s="5"/>
      <c r="IS144" s="21"/>
      <c r="IT144" s="23"/>
      <c r="IU144" s="23"/>
    </row>
    <row r="145" spans="251:255" ht="13.5" customHeight="1">
      <c r="IQ145" s="5"/>
      <c r="IR145" s="5"/>
      <c r="IS145" s="21"/>
      <c r="IT145" s="23"/>
      <c r="IU145" s="23"/>
    </row>
    <row r="146" spans="251:255" ht="13.5" customHeight="1">
      <c r="IQ146" s="5"/>
      <c r="IR146" s="5"/>
      <c r="IS146" s="21"/>
      <c r="IT146" s="23"/>
      <c r="IU146" s="23"/>
    </row>
    <row r="147" spans="251:255" ht="13.5" customHeight="1">
      <c r="IQ147" s="5"/>
      <c r="IR147" s="5"/>
      <c r="IS147" s="21"/>
      <c r="IT147" s="23"/>
      <c r="IU147" s="23"/>
    </row>
    <row r="148" spans="251:255" ht="13.5" customHeight="1">
      <c r="IQ148" s="5"/>
      <c r="IR148" s="5"/>
      <c r="IS148" s="21"/>
      <c r="IT148" s="23"/>
      <c r="IU148" s="23"/>
    </row>
    <row r="149" spans="251:255" ht="13.5" customHeight="1">
      <c r="IQ149" s="5"/>
      <c r="IR149" s="5"/>
      <c r="IS149" s="21"/>
      <c r="IT149" s="23"/>
      <c r="IU149" s="23"/>
    </row>
    <row r="150" spans="251:255" ht="13.5" customHeight="1">
      <c r="IQ150" s="5"/>
      <c r="IR150" s="5"/>
      <c r="IS150" s="21"/>
      <c r="IT150" s="23"/>
      <c r="IU150" s="23"/>
    </row>
    <row r="151" spans="251:255" ht="13.5" customHeight="1">
      <c r="IQ151" s="5"/>
      <c r="IR151" s="5"/>
      <c r="IS151" s="21"/>
      <c r="IT151" s="23"/>
      <c r="IU151" s="23"/>
    </row>
    <row r="152" spans="251:255" ht="13.5" customHeight="1">
      <c r="IQ152" s="5"/>
      <c r="IR152" s="5"/>
      <c r="IS152" s="21"/>
      <c r="IT152" s="23"/>
      <c r="IU152" s="23"/>
    </row>
    <row r="153" spans="251:255" ht="13.5" customHeight="1">
      <c r="IQ153" s="5"/>
      <c r="IR153" s="5"/>
      <c r="IS153" s="21"/>
      <c r="IT153" s="23"/>
      <c r="IU153" s="23"/>
    </row>
    <row r="154" spans="251:255" ht="13.5" customHeight="1">
      <c r="IQ154" s="5"/>
      <c r="IR154" s="5"/>
      <c r="IS154" s="21"/>
      <c r="IT154" s="23"/>
      <c r="IU154" s="23"/>
    </row>
    <row r="155" spans="251:255" ht="13.5" customHeight="1">
      <c r="IQ155" s="5"/>
      <c r="IR155" s="5"/>
      <c r="IS155" s="21"/>
      <c r="IT155" s="23"/>
      <c r="IU155" s="23"/>
    </row>
    <row r="156" spans="251:255" ht="13.5" customHeight="1">
      <c r="IQ156" s="5"/>
      <c r="IR156" s="5"/>
      <c r="IS156" s="21"/>
      <c r="IT156" s="23"/>
      <c r="IU156" s="23"/>
    </row>
    <row r="157" spans="251:255" ht="13.5" customHeight="1">
      <c r="IQ157" s="5"/>
      <c r="IR157" s="5"/>
      <c r="IS157" s="21"/>
      <c r="IT157" s="23"/>
      <c r="IU157" s="23"/>
    </row>
    <row r="158" spans="251:255" ht="13.5" customHeight="1">
      <c r="IQ158" s="5"/>
      <c r="IR158" s="5"/>
      <c r="IS158" s="21"/>
      <c r="IT158" s="23"/>
      <c r="IU158" s="23"/>
    </row>
    <row r="159" spans="251:255" ht="13.5" customHeight="1">
      <c r="IQ159" s="5"/>
      <c r="IR159" s="5"/>
      <c r="IS159" s="21"/>
      <c r="IT159" s="23"/>
      <c r="IU159" s="23"/>
    </row>
    <row r="160" spans="251:255" ht="13.5" customHeight="1">
      <c r="IQ160" s="5"/>
      <c r="IR160" s="5"/>
      <c r="IS160" s="21"/>
      <c r="IT160" s="23"/>
      <c r="IU160" s="23"/>
    </row>
    <row r="161" spans="251:255" ht="13.5" customHeight="1">
      <c r="IQ161" s="5"/>
      <c r="IR161" s="5"/>
      <c r="IS161" s="21"/>
      <c r="IT161" s="23"/>
      <c r="IU161" s="23"/>
    </row>
    <row r="162" spans="251:255" ht="13.5" customHeight="1">
      <c r="IQ162" s="5"/>
      <c r="IR162" s="5"/>
      <c r="IS162" s="21"/>
      <c r="IT162" s="23"/>
      <c r="IU162" s="23"/>
    </row>
    <row r="163" spans="251:255" ht="13.5" customHeight="1">
      <c r="IQ163" s="5"/>
      <c r="IR163" s="5"/>
      <c r="IS163" s="21"/>
      <c r="IT163" s="23"/>
      <c r="IU163" s="23"/>
    </row>
    <row r="164" spans="251:255" ht="13.5" customHeight="1">
      <c r="IQ164" s="5"/>
      <c r="IR164" s="5"/>
      <c r="IS164" s="21"/>
      <c r="IT164" s="23"/>
      <c r="IU164" s="23"/>
    </row>
    <row r="165" spans="251:255" ht="13.5" customHeight="1">
      <c r="IQ165" s="5"/>
      <c r="IR165" s="5"/>
      <c r="IS165" s="21"/>
      <c r="IT165" s="23"/>
      <c r="IU165" s="23"/>
    </row>
    <row r="166" spans="251:255" ht="13.5" customHeight="1">
      <c r="IQ166" s="5"/>
      <c r="IR166" s="5"/>
      <c r="IS166" s="21"/>
      <c r="IT166" s="23"/>
      <c r="IU166" s="23"/>
    </row>
    <row r="167" spans="251:255" ht="13.5" customHeight="1">
      <c r="IQ167" s="5"/>
      <c r="IR167" s="5"/>
      <c r="IS167" s="21"/>
      <c r="IT167" s="23"/>
      <c r="IU167" s="23"/>
    </row>
    <row r="168" spans="251:255" ht="13.5" customHeight="1">
      <c r="IQ168" s="5"/>
      <c r="IR168" s="5"/>
      <c r="IS168" s="21"/>
      <c r="IT168" s="23"/>
      <c r="IU168" s="23"/>
    </row>
    <row r="169" spans="251:255" ht="13.5" customHeight="1">
      <c r="IQ169" s="5"/>
      <c r="IR169" s="5"/>
      <c r="IS169" s="21"/>
      <c r="IT169" s="23"/>
      <c r="IU169" s="23"/>
    </row>
    <row r="170" spans="251:255" ht="13.5" customHeight="1">
      <c r="IQ170" s="5"/>
      <c r="IR170" s="5"/>
      <c r="IS170" s="21"/>
      <c r="IT170" s="23"/>
      <c r="IU170" s="23"/>
    </row>
    <row r="171" spans="251:255" ht="13.5" customHeight="1">
      <c r="IQ171" s="5"/>
      <c r="IR171" s="5"/>
      <c r="IS171" s="21"/>
      <c r="IT171" s="23"/>
      <c r="IU171" s="23"/>
    </row>
    <row r="172" spans="251:255" ht="13.5" customHeight="1">
      <c r="IQ172" s="5"/>
      <c r="IR172" s="5"/>
      <c r="IS172" s="21"/>
      <c r="IT172" s="23"/>
      <c r="IU172" s="23"/>
    </row>
    <row r="173" spans="251:255" ht="13.5" customHeight="1">
      <c r="IQ173" s="5"/>
      <c r="IR173" s="5"/>
      <c r="IS173" s="21"/>
      <c r="IT173" s="23"/>
      <c r="IU173" s="23"/>
    </row>
    <row r="174" spans="251:255" ht="13.5" customHeight="1">
      <c r="IQ174" s="5"/>
      <c r="IR174" s="5"/>
      <c r="IS174" s="21"/>
      <c r="IT174" s="23"/>
      <c r="IU174" s="23"/>
    </row>
    <row r="175" spans="251:255" ht="13.5" customHeight="1">
      <c r="IQ175" s="5"/>
      <c r="IR175" s="5"/>
      <c r="IS175" s="21"/>
      <c r="IT175" s="23"/>
      <c r="IU175" s="23"/>
    </row>
    <row r="176" spans="251:255" ht="13.5" customHeight="1">
      <c r="IQ176" s="5"/>
      <c r="IR176" s="5"/>
      <c r="IS176" s="21"/>
      <c r="IT176" s="23"/>
      <c r="IU176" s="23"/>
    </row>
    <row r="177" spans="251:255" ht="13.5" customHeight="1">
      <c r="IQ177" s="5"/>
      <c r="IR177" s="5"/>
      <c r="IS177" s="21"/>
      <c r="IT177" s="23"/>
      <c r="IU177" s="23"/>
    </row>
    <row r="178" spans="251:255" ht="13.5" customHeight="1">
      <c r="IQ178" s="5"/>
      <c r="IR178" s="5"/>
      <c r="IS178" s="21"/>
      <c r="IT178" s="23"/>
      <c r="IU178" s="23"/>
    </row>
    <row r="179" spans="251:255" ht="13.5" customHeight="1">
      <c r="IQ179" s="5"/>
      <c r="IR179" s="5"/>
      <c r="IS179" s="21"/>
      <c r="IT179" s="23"/>
      <c r="IU179" s="23"/>
    </row>
    <row r="180" spans="251:255" ht="13.5" customHeight="1">
      <c r="IQ180" s="5"/>
      <c r="IR180" s="5"/>
      <c r="IS180" s="21"/>
      <c r="IT180" s="23"/>
      <c r="IU180" s="23"/>
    </row>
    <row r="181" spans="251:255" ht="13.5" customHeight="1">
      <c r="IQ181" s="5"/>
      <c r="IR181" s="5"/>
      <c r="IS181" s="21"/>
      <c r="IT181" s="23"/>
      <c r="IU181" s="23"/>
    </row>
    <row r="182" spans="251:255" ht="13.5" customHeight="1">
      <c r="IQ182" s="5"/>
      <c r="IR182" s="5"/>
      <c r="IS182" s="21"/>
      <c r="IT182" s="23"/>
      <c r="IU182" s="23"/>
    </row>
    <row r="183" spans="251:255" ht="13.5" customHeight="1">
      <c r="IQ183" s="5"/>
      <c r="IR183" s="5"/>
      <c r="IS183" s="21"/>
      <c r="IT183" s="23"/>
      <c r="IU183" s="23"/>
    </row>
    <row r="184" spans="251:255" ht="13.5" customHeight="1">
      <c r="IQ184" s="5"/>
      <c r="IR184" s="5"/>
      <c r="IS184" s="21"/>
      <c r="IT184" s="23"/>
      <c r="IU184" s="23"/>
    </row>
    <row r="185" spans="251:255" ht="13.5" customHeight="1">
      <c r="IQ185" s="5"/>
      <c r="IR185" s="5"/>
      <c r="IS185" s="21"/>
      <c r="IT185" s="23"/>
      <c r="IU185" s="23"/>
    </row>
    <row r="186" spans="251:255" ht="13.5" customHeight="1">
      <c r="IQ186" s="5"/>
      <c r="IR186" s="5"/>
      <c r="IS186" s="21"/>
      <c r="IT186" s="23"/>
      <c r="IU186" s="23"/>
    </row>
    <row r="187" spans="251:255" ht="13.5" customHeight="1">
      <c r="IQ187" s="5"/>
      <c r="IR187" s="5"/>
      <c r="IS187" s="21"/>
      <c r="IT187" s="23"/>
      <c r="IU187" s="23"/>
    </row>
    <row r="188" spans="251:255" ht="13.5" customHeight="1">
      <c r="IQ188" s="5"/>
      <c r="IR188" s="5"/>
      <c r="IS188" s="21"/>
      <c r="IT188" s="23"/>
      <c r="IU188" s="23"/>
    </row>
    <row r="189" spans="251:255" ht="13.5" customHeight="1">
      <c r="IQ189" s="5"/>
      <c r="IR189" s="5"/>
      <c r="IS189" s="21"/>
      <c r="IT189" s="23"/>
      <c r="IU189" s="23"/>
    </row>
    <row r="190" spans="251:255" ht="13.5" customHeight="1">
      <c r="IQ190" s="5"/>
      <c r="IR190" s="5"/>
      <c r="IS190" s="21"/>
      <c r="IT190" s="23"/>
      <c r="IU190" s="23"/>
    </row>
    <row r="191" spans="251:255" ht="13.5" customHeight="1">
      <c r="IQ191" s="5"/>
      <c r="IR191" s="5"/>
      <c r="IS191" s="21"/>
      <c r="IT191" s="23"/>
      <c r="IU191" s="23"/>
    </row>
    <row r="192" spans="251:255" ht="13.5" customHeight="1">
      <c r="IQ192" s="5"/>
      <c r="IR192" s="5"/>
      <c r="IS192" s="21"/>
      <c r="IT192" s="23"/>
      <c r="IU192" s="23"/>
    </row>
    <row r="193" spans="251:255" ht="13.5" customHeight="1">
      <c r="IQ193" s="5"/>
      <c r="IR193" s="5"/>
      <c r="IS193" s="21"/>
      <c r="IT193" s="23"/>
      <c r="IU193" s="23"/>
    </row>
    <row r="194" spans="251:255" ht="13.5" customHeight="1">
      <c r="IQ194" s="5"/>
      <c r="IR194" s="5"/>
      <c r="IS194" s="21"/>
      <c r="IT194" s="23"/>
      <c r="IU194" s="23"/>
    </row>
    <row r="195" spans="251:255" ht="13.5" customHeight="1">
      <c r="IQ195" s="5"/>
      <c r="IR195" s="5"/>
      <c r="IS195" s="21"/>
      <c r="IT195" s="23"/>
      <c r="IU195" s="23"/>
    </row>
    <row r="196" spans="251:255" ht="13.5" customHeight="1">
      <c r="IQ196" s="5"/>
      <c r="IR196" s="5"/>
      <c r="IS196" s="21"/>
      <c r="IT196" s="23"/>
      <c r="IU196" s="23"/>
    </row>
    <row r="197" spans="251:255" ht="13.5" customHeight="1">
      <c r="IQ197" s="5"/>
      <c r="IR197" s="5"/>
      <c r="IS197" s="21"/>
      <c r="IT197" s="23"/>
      <c r="IU197" s="23"/>
    </row>
    <row r="198" spans="251:255" ht="13.5" customHeight="1">
      <c r="IQ198" s="5"/>
      <c r="IR198" s="5"/>
      <c r="IS198" s="21"/>
      <c r="IT198" s="23"/>
      <c r="IU198" s="23"/>
    </row>
    <row r="199" spans="251:255" ht="13.5" customHeight="1">
      <c r="IQ199" s="5"/>
      <c r="IR199" s="5"/>
      <c r="IS199" s="21"/>
      <c r="IT199" s="23"/>
      <c r="IU199" s="23"/>
    </row>
    <row r="200" spans="251:255" ht="13.5" customHeight="1">
      <c r="IQ200" s="5"/>
      <c r="IR200" s="5"/>
      <c r="IS200" s="21"/>
      <c r="IT200" s="23"/>
      <c r="IU200" s="23"/>
    </row>
    <row r="201" spans="251:255" ht="13.5" customHeight="1">
      <c r="IQ201" s="5"/>
      <c r="IR201" s="5"/>
      <c r="IS201" s="21"/>
      <c r="IT201" s="23"/>
      <c r="IU201" s="23"/>
    </row>
    <row r="202" spans="251:255" ht="13.5" customHeight="1">
      <c r="IQ202" s="5"/>
      <c r="IR202" s="5"/>
      <c r="IS202" s="21"/>
      <c r="IT202" s="23"/>
      <c r="IU202" s="23"/>
    </row>
    <row r="203" spans="251:255" ht="13.5" customHeight="1">
      <c r="IQ203" s="5"/>
      <c r="IR203" s="5"/>
      <c r="IS203" s="21"/>
      <c r="IT203" s="23"/>
      <c r="IU203" s="23"/>
    </row>
    <row r="204" spans="251:255" ht="13.5" customHeight="1">
      <c r="IQ204" s="5"/>
      <c r="IR204" s="5"/>
      <c r="IS204" s="21"/>
      <c r="IT204" s="23"/>
      <c r="IU204" s="23"/>
    </row>
    <row r="205" spans="251:255" ht="13.5" customHeight="1">
      <c r="IQ205" s="5"/>
      <c r="IR205" s="5"/>
      <c r="IS205" s="21"/>
      <c r="IT205" s="23"/>
      <c r="IU205" s="23"/>
    </row>
    <row r="206" spans="251:255" ht="13.5" customHeight="1">
      <c r="IQ206" s="5"/>
      <c r="IR206" s="5"/>
      <c r="IS206" s="21"/>
      <c r="IT206" s="23"/>
      <c r="IU206" s="23"/>
    </row>
    <row r="207" spans="251:255" ht="13.5" customHeight="1">
      <c r="IQ207" s="5"/>
      <c r="IR207" s="5"/>
      <c r="IS207" s="21"/>
      <c r="IT207" s="23"/>
      <c r="IU207" s="23"/>
    </row>
    <row r="208" spans="251:255" ht="13.5" customHeight="1">
      <c r="IQ208" s="5"/>
      <c r="IR208" s="5"/>
      <c r="IS208" s="21"/>
      <c r="IT208" s="23"/>
      <c r="IU208" s="23"/>
    </row>
    <row r="209" spans="251:255" ht="13.5" customHeight="1">
      <c r="IQ209" s="5"/>
      <c r="IR209" s="5"/>
      <c r="IS209" s="21"/>
      <c r="IT209" s="23"/>
      <c r="IU209" s="23"/>
    </row>
    <row r="210" spans="251:255" ht="13.5" customHeight="1">
      <c r="IQ210" s="5"/>
      <c r="IR210" s="5"/>
      <c r="IS210" s="21"/>
      <c r="IT210" s="23"/>
      <c r="IU210" s="23"/>
    </row>
    <row r="211" spans="251:255" ht="13.5" customHeight="1">
      <c r="IQ211" s="5"/>
      <c r="IR211" s="5"/>
      <c r="IS211" s="21"/>
      <c r="IT211" s="23"/>
      <c r="IU211" s="23"/>
    </row>
    <row r="212" spans="251:255" ht="13.5" customHeight="1">
      <c r="IQ212" s="5"/>
      <c r="IR212" s="5"/>
      <c r="IS212" s="21"/>
      <c r="IT212" s="23"/>
      <c r="IU212" s="23"/>
    </row>
    <row r="213" spans="251:255" ht="13.5" customHeight="1">
      <c r="IQ213" s="5"/>
      <c r="IR213" s="5"/>
      <c r="IS213" s="21"/>
      <c r="IT213" s="23"/>
      <c r="IU213" s="23"/>
    </row>
    <row r="214" spans="251:255" ht="13.5" customHeight="1">
      <c r="IQ214" s="5"/>
      <c r="IR214" s="5"/>
      <c r="IS214" s="21"/>
      <c r="IT214" s="23"/>
      <c r="IU214" s="23"/>
    </row>
    <row r="215" spans="251:255" ht="13.5" customHeight="1">
      <c r="IQ215" s="5"/>
      <c r="IR215" s="5"/>
      <c r="IS215" s="21"/>
      <c r="IT215" s="23"/>
      <c r="IU215" s="23"/>
    </row>
    <row r="216" spans="251:255" ht="13.5" customHeight="1">
      <c r="IQ216" s="5"/>
      <c r="IR216" s="5"/>
      <c r="IS216" s="21"/>
      <c r="IT216" s="23"/>
      <c r="IU216" s="23"/>
    </row>
    <row r="217" spans="251:255" ht="13.5" customHeight="1">
      <c r="IQ217" s="5"/>
      <c r="IR217" s="5"/>
      <c r="IS217" s="21"/>
      <c r="IT217" s="23"/>
      <c r="IU217" s="23"/>
    </row>
    <row r="218" spans="251:255" ht="13.5" customHeight="1">
      <c r="IQ218" s="5"/>
      <c r="IR218" s="5"/>
      <c r="IS218" s="21"/>
      <c r="IT218" s="23"/>
      <c r="IU218" s="23"/>
    </row>
    <row r="219" spans="251:255" ht="13.5" customHeight="1">
      <c r="IQ219" s="5"/>
      <c r="IR219" s="5"/>
      <c r="IS219" s="21"/>
      <c r="IT219" s="23"/>
      <c r="IU219" s="23"/>
    </row>
    <row r="220" spans="251:255" ht="13.5" customHeight="1">
      <c r="IQ220" s="5"/>
      <c r="IR220" s="5"/>
      <c r="IS220" s="21"/>
      <c r="IT220" s="23"/>
      <c r="IU220" s="23"/>
    </row>
    <row r="221" spans="251:255" ht="13.5" customHeight="1">
      <c r="IQ221" s="5"/>
      <c r="IR221" s="5"/>
      <c r="IS221" s="21"/>
      <c r="IT221" s="23"/>
      <c r="IU221" s="23"/>
    </row>
    <row r="222" spans="251:255" ht="13.5" customHeight="1">
      <c r="IQ222" s="5"/>
      <c r="IR222" s="5"/>
      <c r="IS222" s="21"/>
      <c r="IT222" s="23"/>
      <c r="IU222" s="23"/>
    </row>
    <row r="223" spans="251:255" ht="13.5" customHeight="1">
      <c r="IQ223" s="5"/>
      <c r="IR223" s="5"/>
      <c r="IS223" s="21"/>
      <c r="IT223" s="23"/>
      <c r="IU223" s="23"/>
    </row>
    <row r="224" spans="251:255" ht="13.5" customHeight="1">
      <c r="IQ224" s="5"/>
      <c r="IR224" s="5"/>
      <c r="IS224" s="21"/>
      <c r="IT224" s="23"/>
      <c r="IU224" s="23"/>
    </row>
    <row r="225" spans="251:255" ht="13.5" customHeight="1">
      <c r="IQ225" s="5"/>
      <c r="IR225" s="5"/>
      <c r="IS225" s="21"/>
      <c r="IT225" s="23"/>
      <c r="IU225" s="23"/>
    </row>
    <row r="226" spans="251:255" ht="13.5" customHeight="1">
      <c r="IQ226" s="5"/>
      <c r="IR226" s="5"/>
      <c r="IS226" s="21"/>
      <c r="IT226" s="23"/>
      <c r="IU226" s="23"/>
    </row>
    <row r="227" spans="251:255" ht="13.5" customHeight="1">
      <c r="IQ227" s="5"/>
      <c r="IR227" s="5"/>
      <c r="IS227" s="21"/>
      <c r="IT227" s="23"/>
      <c r="IU227" s="23"/>
    </row>
    <row r="228" spans="251:255" ht="13.5" customHeight="1">
      <c r="IQ228" s="5"/>
      <c r="IR228" s="5"/>
      <c r="IS228" s="21"/>
      <c r="IT228" s="23"/>
      <c r="IU228" s="23"/>
    </row>
    <row r="229" spans="251:255" ht="13.5" customHeight="1">
      <c r="IQ229" s="5"/>
      <c r="IR229" s="5"/>
      <c r="IS229" s="21"/>
      <c r="IT229" s="23"/>
      <c r="IU229" s="23"/>
    </row>
    <row r="230" spans="251:255" ht="13.5" customHeight="1">
      <c r="IQ230" s="5"/>
      <c r="IR230" s="5"/>
      <c r="IS230" s="21"/>
      <c r="IT230" s="23"/>
      <c r="IU230" s="23"/>
    </row>
    <row r="231" spans="251:255" ht="13.5" customHeight="1">
      <c r="IQ231" s="5"/>
      <c r="IR231" s="5"/>
      <c r="IS231" s="21"/>
      <c r="IT231" s="23"/>
      <c r="IU231" s="23"/>
    </row>
    <row r="232" spans="251:255" ht="13.5" customHeight="1">
      <c r="IQ232" s="5"/>
      <c r="IR232" s="5"/>
      <c r="IS232" s="21"/>
      <c r="IT232" s="23"/>
      <c r="IU232" s="23"/>
    </row>
    <row r="233" spans="251:255" ht="13.5" customHeight="1">
      <c r="IQ233" s="5"/>
      <c r="IR233" s="5"/>
      <c r="IS233" s="21"/>
      <c r="IT233" s="23"/>
      <c r="IU233" s="23"/>
    </row>
    <row r="234" spans="251:255" ht="13.5" customHeight="1">
      <c r="IQ234" s="5"/>
      <c r="IR234" s="5"/>
      <c r="IS234" s="21"/>
      <c r="IT234" s="23"/>
      <c r="IU234" s="23"/>
    </row>
    <row r="235" spans="251:255" ht="13.5" customHeight="1">
      <c r="IQ235" s="5"/>
      <c r="IR235" s="5"/>
      <c r="IS235" s="21"/>
      <c r="IT235" s="23"/>
      <c r="IU235" s="23"/>
    </row>
    <row r="236" spans="251:255" ht="13.5" customHeight="1">
      <c r="IQ236" s="5"/>
      <c r="IR236" s="5"/>
      <c r="IS236" s="21"/>
      <c r="IT236" s="23"/>
      <c r="IU236" s="23"/>
    </row>
    <row r="237" spans="251:255" ht="13.5" customHeight="1">
      <c r="IQ237" s="5"/>
      <c r="IR237" s="5"/>
      <c r="IS237" s="21"/>
      <c r="IT237" s="23"/>
      <c r="IU237" s="23"/>
    </row>
    <row r="238" spans="251:255" ht="13.5" customHeight="1">
      <c r="IQ238" s="5"/>
      <c r="IR238" s="5"/>
      <c r="IS238" s="21"/>
      <c r="IT238" s="23"/>
      <c r="IU238" s="23"/>
    </row>
    <row r="239" spans="251:255" ht="13.5" customHeight="1">
      <c r="IQ239" s="5"/>
      <c r="IR239" s="5"/>
      <c r="IS239" s="21"/>
      <c r="IT239" s="23"/>
      <c r="IU239" s="23"/>
    </row>
    <row r="240" spans="251:255" ht="13.5" customHeight="1">
      <c r="IQ240" s="5"/>
      <c r="IR240" s="5"/>
      <c r="IS240" s="21"/>
      <c r="IT240" s="23"/>
      <c r="IU240" s="23"/>
    </row>
    <row r="241" spans="251:255" ht="13.5" customHeight="1">
      <c r="IQ241" s="5"/>
      <c r="IR241" s="5"/>
      <c r="IS241" s="21"/>
      <c r="IT241" s="23"/>
      <c r="IU241" s="23"/>
    </row>
    <row r="242" spans="251:255" ht="13.5" customHeight="1">
      <c r="IQ242" s="5"/>
      <c r="IR242" s="5"/>
      <c r="IS242" s="21"/>
      <c r="IT242" s="23"/>
      <c r="IU242" s="23"/>
    </row>
    <row r="243" spans="251:255" ht="13.5" customHeight="1">
      <c r="IQ243" s="5"/>
      <c r="IR243" s="5"/>
      <c r="IS243" s="21"/>
      <c r="IT243" s="23"/>
      <c r="IU243" s="23"/>
    </row>
    <row r="244" spans="251:255" ht="13.5" customHeight="1">
      <c r="IQ244" s="5"/>
      <c r="IR244" s="5"/>
      <c r="IS244" s="21"/>
      <c r="IT244" s="23"/>
      <c r="IU244" s="23"/>
    </row>
    <row r="245" spans="251:255" ht="13.5" customHeight="1">
      <c r="IQ245" s="5"/>
      <c r="IR245" s="5"/>
      <c r="IS245" s="21"/>
      <c r="IT245" s="23"/>
      <c r="IU245" s="23"/>
    </row>
    <row r="246" spans="251:255" ht="13.5" customHeight="1">
      <c r="IQ246" s="5"/>
      <c r="IR246" s="5"/>
      <c r="IS246" s="21"/>
      <c r="IT246" s="23"/>
      <c r="IU246" s="23"/>
    </row>
    <row r="247" spans="251:255" ht="13.5" customHeight="1">
      <c r="IQ247" s="5"/>
      <c r="IR247" s="5"/>
      <c r="IS247" s="21"/>
      <c r="IT247" s="23"/>
      <c r="IU247" s="23"/>
    </row>
    <row r="248" spans="251:255" ht="13.5" customHeight="1">
      <c r="IQ248" s="5"/>
      <c r="IR248" s="5"/>
      <c r="IS248" s="21"/>
      <c r="IT248" s="23"/>
      <c r="IU248" s="23"/>
    </row>
    <row r="249" spans="251:255" ht="13.5" customHeight="1">
      <c r="IQ249" s="5"/>
      <c r="IR249" s="5"/>
      <c r="IS249" s="21"/>
      <c r="IT249" s="23"/>
      <c r="IU249" s="23"/>
    </row>
    <row r="250" spans="251:255" ht="13.5" customHeight="1">
      <c r="IQ250" s="5"/>
      <c r="IR250" s="5"/>
      <c r="IS250" s="21"/>
      <c r="IT250" s="23"/>
      <c r="IU250" s="23"/>
    </row>
    <row r="251" spans="251:255" ht="13.5" customHeight="1">
      <c r="IQ251" s="5"/>
      <c r="IR251" s="5"/>
      <c r="IS251" s="21"/>
      <c r="IT251" s="23"/>
      <c r="IU251" s="23"/>
    </row>
    <row r="252" spans="251:255" ht="13.5" customHeight="1">
      <c r="IQ252" s="5"/>
      <c r="IR252" s="5"/>
      <c r="IS252" s="21"/>
      <c r="IT252" s="23"/>
      <c r="IU252" s="23"/>
    </row>
    <row r="253" spans="251:255" ht="13.5" customHeight="1">
      <c r="IQ253" s="5"/>
      <c r="IR253" s="5"/>
      <c r="IS253" s="21"/>
      <c r="IT253" s="23"/>
      <c r="IU253" s="23"/>
    </row>
    <row r="254" spans="251:255" ht="13.5" customHeight="1">
      <c r="IQ254" s="5"/>
      <c r="IR254" s="5"/>
      <c r="IS254" s="21"/>
      <c r="IT254" s="23"/>
      <c r="IU254" s="23"/>
    </row>
    <row r="255" spans="251:255" ht="13.5" customHeight="1">
      <c r="IQ255" s="5"/>
      <c r="IR255" s="5"/>
      <c r="IS255" s="21"/>
      <c r="IT255" s="23"/>
      <c r="IU255" s="23"/>
    </row>
    <row r="256" spans="251:255" ht="13.5" customHeight="1">
      <c r="IQ256" s="5"/>
      <c r="IR256" s="5"/>
      <c r="IS256" s="21"/>
      <c r="IT256" s="23"/>
      <c r="IU256" s="23"/>
    </row>
    <row r="257" spans="251:255" ht="13.5" customHeight="1">
      <c r="IQ257" s="5"/>
      <c r="IR257" s="5"/>
      <c r="IS257" s="21"/>
      <c r="IT257" s="23"/>
      <c r="IU257" s="23"/>
    </row>
    <row r="258" spans="251:255" ht="13.5" customHeight="1">
      <c r="IQ258" s="5"/>
      <c r="IR258" s="5"/>
      <c r="IS258" s="21"/>
      <c r="IT258" s="23"/>
      <c r="IU258" s="23"/>
    </row>
    <row r="259" spans="251:255" ht="13.5" customHeight="1">
      <c r="IQ259" s="5"/>
      <c r="IR259" s="5"/>
      <c r="IS259" s="21"/>
      <c r="IT259" s="23"/>
      <c r="IU259" s="23"/>
    </row>
    <row r="260" spans="251:255" ht="13.5" customHeight="1">
      <c r="IQ260" s="5"/>
      <c r="IR260" s="5"/>
      <c r="IS260" s="21"/>
      <c r="IT260" s="23"/>
      <c r="IU260" s="23"/>
    </row>
    <row r="261" spans="251:255" ht="13.5" customHeight="1">
      <c r="IQ261" s="5"/>
      <c r="IR261" s="5"/>
      <c r="IS261" s="21"/>
      <c r="IT261" s="23"/>
      <c r="IU261" s="23"/>
    </row>
    <row r="262" spans="251:255" ht="13.5" customHeight="1">
      <c r="IQ262" s="5"/>
      <c r="IR262" s="5"/>
      <c r="IS262" s="21"/>
      <c r="IT262" s="23"/>
      <c r="IU262" s="23"/>
    </row>
    <row r="263" spans="251:255" ht="13.5" customHeight="1">
      <c r="IQ263" s="5"/>
      <c r="IR263" s="5"/>
      <c r="IS263" s="21"/>
      <c r="IT263" s="23"/>
      <c r="IU263" s="23"/>
    </row>
    <row r="264" spans="251:255" ht="13.5" customHeight="1">
      <c r="IQ264" s="5"/>
      <c r="IR264" s="5"/>
      <c r="IS264" s="21"/>
      <c r="IT264" s="23"/>
      <c r="IU264" s="23"/>
    </row>
    <row r="265" spans="251:255" ht="13.5" customHeight="1">
      <c r="IQ265" s="5"/>
      <c r="IR265" s="5"/>
      <c r="IS265" s="21"/>
      <c r="IT265" s="23"/>
      <c r="IU265" s="23"/>
    </row>
    <row r="266" spans="251:255" ht="13.5" customHeight="1">
      <c r="IQ266" s="5"/>
      <c r="IR266" s="5"/>
      <c r="IS266" s="21"/>
      <c r="IT266" s="23"/>
      <c r="IU266" s="23"/>
    </row>
    <row r="267" spans="251:255" ht="13.5" customHeight="1">
      <c r="IQ267" s="5"/>
      <c r="IR267" s="5"/>
      <c r="IS267" s="21"/>
      <c r="IT267" s="23"/>
      <c r="IU267" s="23"/>
    </row>
    <row r="268" spans="251:255" ht="13.5" customHeight="1">
      <c r="IQ268" s="5"/>
      <c r="IR268" s="5"/>
      <c r="IS268" s="21"/>
      <c r="IT268" s="23"/>
      <c r="IU268" s="23"/>
    </row>
    <row r="269" spans="251:255" ht="13.5" customHeight="1">
      <c r="IQ269" s="5"/>
      <c r="IR269" s="5"/>
      <c r="IS269" s="21"/>
      <c r="IT269" s="23"/>
      <c r="IU269" s="23"/>
    </row>
    <row r="270" spans="251:255" ht="13.5" customHeight="1">
      <c r="IQ270" s="5"/>
      <c r="IR270" s="5"/>
      <c r="IS270" s="21"/>
      <c r="IT270" s="23"/>
      <c r="IU270" s="23"/>
    </row>
    <row r="271" spans="251:255" ht="13.5" customHeight="1">
      <c r="IQ271" s="5"/>
      <c r="IR271" s="5"/>
      <c r="IS271" s="21"/>
      <c r="IT271" s="23"/>
      <c r="IU271" s="23"/>
    </row>
    <row r="272" spans="251:255" ht="13.5" customHeight="1">
      <c r="IQ272" s="5"/>
      <c r="IR272" s="5"/>
      <c r="IS272" s="21"/>
      <c r="IT272" s="23"/>
      <c r="IU272" s="23"/>
    </row>
    <row r="273" spans="251:255" ht="13.5" customHeight="1">
      <c r="IQ273" s="5"/>
      <c r="IR273" s="5"/>
      <c r="IS273" s="21"/>
      <c r="IT273" s="23"/>
      <c r="IU273" s="23"/>
    </row>
    <row r="274" spans="251:255" ht="13.5" customHeight="1">
      <c r="IQ274" s="5"/>
      <c r="IR274" s="5"/>
      <c r="IS274" s="21"/>
      <c r="IT274" s="23"/>
      <c r="IU274" s="23"/>
    </row>
    <row r="275" spans="251:255" ht="13.5" customHeight="1">
      <c r="IQ275" s="5"/>
      <c r="IR275" s="5"/>
      <c r="IS275" s="21"/>
      <c r="IT275" s="23"/>
      <c r="IU275" s="23"/>
    </row>
    <row r="276" spans="251:255" ht="13.5" customHeight="1">
      <c r="IQ276" s="5"/>
      <c r="IR276" s="5"/>
      <c r="IS276" s="21"/>
      <c r="IT276" s="23"/>
      <c r="IU276" s="23"/>
    </row>
    <row r="277" spans="251:255" ht="13.5" customHeight="1">
      <c r="IQ277" s="5"/>
      <c r="IR277" s="5"/>
      <c r="IS277" s="21"/>
      <c r="IT277" s="23"/>
      <c r="IU277" s="23"/>
    </row>
    <row r="278" spans="251:255" ht="13.5" customHeight="1">
      <c r="IQ278" s="5"/>
      <c r="IR278" s="5"/>
      <c r="IS278" s="21"/>
      <c r="IT278" s="23"/>
      <c r="IU278" s="23"/>
    </row>
    <row r="279" spans="251:255" ht="13.5" customHeight="1">
      <c r="IQ279" s="5"/>
      <c r="IR279" s="5"/>
      <c r="IS279" s="21"/>
      <c r="IT279" s="23"/>
      <c r="IU279" s="23"/>
    </row>
    <row r="280" spans="251:255" ht="13.5" customHeight="1">
      <c r="IQ280" s="5"/>
      <c r="IR280" s="5"/>
      <c r="IS280" s="21"/>
      <c r="IT280" s="23"/>
      <c r="IU280" s="23"/>
    </row>
    <row r="281" spans="251:255" ht="13.5" customHeight="1">
      <c r="IQ281" s="5"/>
      <c r="IR281" s="5"/>
      <c r="IS281" s="21"/>
      <c r="IT281" s="23"/>
      <c r="IU281" s="23"/>
    </row>
    <row r="282" spans="251:255" ht="13.5" customHeight="1">
      <c r="IQ282" s="5"/>
      <c r="IR282" s="5"/>
      <c r="IS282" s="21"/>
      <c r="IT282" s="23"/>
      <c r="IU282" s="23"/>
    </row>
    <row r="283" spans="251:255" ht="13.5" customHeight="1">
      <c r="IQ283" s="5"/>
      <c r="IR283" s="5"/>
      <c r="IS283" s="21"/>
      <c r="IT283" s="23"/>
      <c r="IU283" s="23"/>
    </row>
    <row r="284" spans="251:255" ht="13.5" customHeight="1">
      <c r="IQ284" s="5"/>
      <c r="IR284" s="5"/>
      <c r="IS284" s="21"/>
      <c r="IT284" s="23"/>
      <c r="IU284" s="23"/>
    </row>
    <row r="285" spans="251:255" ht="13.5" customHeight="1">
      <c r="IQ285" s="5"/>
      <c r="IR285" s="5"/>
      <c r="IS285" s="21"/>
      <c r="IT285" s="23"/>
      <c r="IU285" s="23"/>
    </row>
    <row r="286" spans="251:255" ht="13.5" customHeight="1">
      <c r="IQ286" s="5"/>
      <c r="IR286" s="5"/>
      <c r="IS286" s="21"/>
      <c r="IT286" s="23"/>
      <c r="IU286" s="23"/>
    </row>
    <row r="287" spans="251:255" ht="13.5" customHeight="1">
      <c r="IQ287" s="5"/>
      <c r="IR287" s="5"/>
      <c r="IS287" s="21"/>
      <c r="IT287" s="23"/>
      <c r="IU287" s="23"/>
    </row>
    <row r="288" spans="251:255" ht="13.5" customHeight="1">
      <c r="IQ288" s="5"/>
      <c r="IR288" s="5"/>
      <c r="IS288" s="21"/>
      <c r="IT288" s="23"/>
      <c r="IU288" s="23"/>
    </row>
    <row r="289" spans="251:255" ht="13.5" customHeight="1">
      <c r="IQ289" s="5"/>
      <c r="IR289" s="5"/>
      <c r="IS289" s="21"/>
      <c r="IT289" s="23"/>
      <c r="IU289" s="23"/>
    </row>
    <row r="290" spans="251:255" ht="13.5" customHeight="1">
      <c r="IQ290" s="5"/>
      <c r="IR290" s="5"/>
      <c r="IS290" s="21"/>
      <c r="IT290" s="23"/>
      <c r="IU290" s="23"/>
    </row>
    <row r="291" spans="251:255" ht="13.5" customHeight="1">
      <c r="IQ291" s="5"/>
      <c r="IR291" s="5"/>
      <c r="IS291" s="21"/>
      <c r="IT291" s="23"/>
      <c r="IU291" s="23"/>
    </row>
    <row r="292" spans="251:255" ht="13.5" customHeight="1">
      <c r="IQ292" s="5"/>
      <c r="IR292" s="5"/>
      <c r="IS292" s="21"/>
      <c r="IT292" s="23"/>
      <c r="IU292" s="23"/>
    </row>
    <row r="293" spans="251:255" ht="13.5" customHeight="1">
      <c r="IQ293" s="5"/>
      <c r="IR293" s="5"/>
      <c r="IS293" s="21"/>
      <c r="IT293" s="23"/>
      <c r="IU293" s="23"/>
    </row>
    <row r="294" spans="251:255" ht="13.5" customHeight="1">
      <c r="IQ294" s="5"/>
      <c r="IR294" s="5"/>
      <c r="IS294" s="21"/>
      <c r="IT294" s="23"/>
      <c r="IU294" s="23"/>
    </row>
    <row r="295" spans="251:255" ht="13.5" customHeight="1">
      <c r="IQ295" s="5"/>
      <c r="IR295" s="5"/>
      <c r="IS295" s="21"/>
      <c r="IT295" s="23"/>
      <c r="IU295" s="23"/>
    </row>
    <row r="296" spans="251:255" ht="13.5" customHeight="1">
      <c r="IQ296" s="5"/>
      <c r="IR296" s="5"/>
      <c r="IS296" s="21"/>
      <c r="IT296" s="23"/>
      <c r="IU296" s="23"/>
    </row>
    <row r="297" spans="251:255" ht="13.5" customHeight="1">
      <c r="IQ297" s="5"/>
      <c r="IR297" s="5"/>
      <c r="IS297" s="21"/>
      <c r="IT297" s="23"/>
      <c r="IU297" s="23"/>
    </row>
    <row r="298" spans="251:255" ht="13.5" customHeight="1">
      <c r="IQ298" s="5"/>
      <c r="IR298" s="5"/>
      <c r="IS298" s="21"/>
      <c r="IT298" s="23"/>
      <c r="IU298" s="23"/>
    </row>
    <row r="299" spans="251:255" ht="13.5" customHeight="1">
      <c r="IQ299" s="5"/>
      <c r="IR299" s="5"/>
      <c r="IS299" s="21"/>
      <c r="IT299" s="23"/>
      <c r="IU299" s="23"/>
    </row>
    <row r="300" spans="251:255" ht="13.5" customHeight="1">
      <c r="IQ300" s="5"/>
      <c r="IR300" s="5"/>
      <c r="IS300" s="21"/>
      <c r="IT300" s="23"/>
      <c r="IU300" s="23"/>
    </row>
    <row r="301" spans="251:255" ht="13.5" customHeight="1">
      <c r="IQ301" s="5"/>
      <c r="IR301" s="5"/>
      <c r="IS301" s="21"/>
      <c r="IT301" s="23"/>
      <c r="IU301" s="23"/>
    </row>
    <row r="302" spans="251:255" ht="13.5" customHeight="1">
      <c r="IQ302" s="5"/>
      <c r="IR302" s="5"/>
      <c r="IS302" s="21"/>
      <c r="IT302" s="23"/>
      <c r="IU302" s="23"/>
    </row>
    <row r="303" spans="251:255" ht="13.5" customHeight="1">
      <c r="IQ303" s="5"/>
      <c r="IR303" s="5"/>
      <c r="IS303" s="21"/>
      <c r="IT303" s="23"/>
      <c r="IU303" s="23"/>
    </row>
    <row r="304" spans="251:255" ht="13.5" customHeight="1">
      <c r="IQ304" s="5"/>
      <c r="IR304" s="5"/>
      <c r="IS304" s="21"/>
      <c r="IT304" s="23"/>
      <c r="IU304" s="23"/>
    </row>
    <row r="305" spans="251:255" ht="13.5" customHeight="1">
      <c r="IQ305" s="5"/>
      <c r="IR305" s="5"/>
      <c r="IS305" s="21"/>
      <c r="IT305" s="23"/>
      <c r="IU305" s="23"/>
    </row>
    <row r="306" spans="251:255" ht="13.5" customHeight="1">
      <c r="IQ306" s="5"/>
      <c r="IR306" s="5"/>
      <c r="IS306" s="21"/>
      <c r="IT306" s="23"/>
      <c r="IU306" s="23"/>
    </row>
    <row r="307" spans="251:255" ht="13.5" customHeight="1">
      <c r="IQ307" s="5"/>
      <c r="IR307" s="5"/>
      <c r="IS307" s="21"/>
      <c r="IT307" s="23"/>
      <c r="IU307" s="23"/>
    </row>
    <row r="308" spans="251:255" ht="13.5" customHeight="1">
      <c r="IQ308" s="5"/>
      <c r="IR308" s="5"/>
      <c r="IS308" s="21"/>
      <c r="IT308" s="23"/>
      <c r="IU308" s="23"/>
    </row>
    <row r="309" spans="251:255" ht="13.5" customHeight="1">
      <c r="IQ309" s="5"/>
      <c r="IR309" s="5"/>
      <c r="IS309" s="21"/>
      <c r="IT309" s="23"/>
      <c r="IU309" s="23"/>
    </row>
    <row r="310" spans="251:255" ht="13.5" customHeight="1">
      <c r="IQ310" s="5"/>
      <c r="IR310" s="5"/>
      <c r="IS310" s="21"/>
      <c r="IT310" s="23"/>
      <c r="IU310" s="23"/>
    </row>
    <row r="311" spans="251:255" ht="13.5" customHeight="1">
      <c r="IQ311" s="5"/>
      <c r="IR311" s="5"/>
      <c r="IS311" s="21"/>
      <c r="IT311" s="23"/>
      <c r="IU311" s="23"/>
    </row>
    <row r="312" spans="251:255" ht="13.5" customHeight="1">
      <c r="IQ312" s="5"/>
      <c r="IR312" s="5"/>
      <c r="IS312" s="21"/>
      <c r="IT312" s="23"/>
      <c r="IU312" s="23"/>
    </row>
    <row r="313" spans="251:255" ht="13.5" customHeight="1">
      <c r="IQ313" s="5"/>
      <c r="IR313" s="5"/>
      <c r="IS313" s="21"/>
      <c r="IT313" s="23"/>
      <c r="IU313" s="23"/>
    </row>
    <row r="314" spans="251:255" ht="13.5" customHeight="1">
      <c r="IQ314" s="5"/>
      <c r="IR314" s="5"/>
      <c r="IS314" s="21"/>
      <c r="IT314" s="23"/>
      <c r="IU314" s="23"/>
    </row>
    <row r="315" spans="251:255" ht="13.5" customHeight="1">
      <c r="IQ315" s="5"/>
      <c r="IR315" s="5"/>
      <c r="IS315" s="21"/>
      <c r="IT315" s="23"/>
      <c r="IU315" s="23"/>
    </row>
    <row r="316" spans="251:255" ht="13.5" customHeight="1">
      <c r="IQ316" s="5"/>
      <c r="IR316" s="5"/>
      <c r="IS316" s="21"/>
      <c r="IT316" s="23"/>
      <c r="IU316" s="23"/>
    </row>
    <row r="317" spans="251:255" ht="13.5" customHeight="1">
      <c r="IQ317" s="5"/>
      <c r="IR317" s="5"/>
      <c r="IS317" s="21"/>
      <c r="IT317" s="23"/>
      <c r="IU317" s="23"/>
    </row>
    <row r="318" spans="251:255" ht="13.5" customHeight="1">
      <c r="IQ318" s="5"/>
      <c r="IR318" s="5"/>
      <c r="IS318" s="21"/>
      <c r="IT318" s="23"/>
      <c r="IU318" s="23"/>
    </row>
    <row r="319" spans="251:255" ht="13.5" customHeight="1">
      <c r="IQ319" s="5"/>
      <c r="IR319" s="5"/>
      <c r="IS319" s="21"/>
      <c r="IT319" s="23"/>
      <c r="IU319" s="23"/>
    </row>
    <row r="320" spans="251:255" ht="13.5" customHeight="1">
      <c r="IQ320" s="5"/>
      <c r="IR320" s="5"/>
      <c r="IS320" s="21"/>
      <c r="IT320" s="23"/>
      <c r="IU320" s="23"/>
    </row>
    <row r="321" spans="251:255" ht="13.5" customHeight="1">
      <c r="IQ321" s="5"/>
      <c r="IR321" s="5"/>
      <c r="IS321" s="21"/>
      <c r="IT321" s="23"/>
      <c r="IU321" s="23"/>
    </row>
    <row r="322" spans="251:255" ht="13.5" customHeight="1">
      <c r="IQ322" s="5"/>
      <c r="IR322" s="5"/>
      <c r="IS322" s="21"/>
      <c r="IT322" s="23"/>
      <c r="IU322" s="23"/>
    </row>
    <row r="323" spans="251:255" ht="13.5" customHeight="1">
      <c r="IQ323" s="5"/>
      <c r="IR323" s="5"/>
      <c r="IS323" s="21"/>
      <c r="IT323" s="23"/>
      <c r="IU323" s="23"/>
    </row>
    <row r="324" spans="251:255" ht="13.5" customHeight="1">
      <c r="IQ324" s="5"/>
      <c r="IR324" s="5"/>
      <c r="IS324" s="21"/>
      <c r="IT324" s="23"/>
      <c r="IU324" s="23"/>
    </row>
    <row r="325" spans="251:255" ht="13.5" customHeight="1">
      <c r="IQ325" s="5"/>
      <c r="IR325" s="5"/>
      <c r="IS325" s="21"/>
      <c r="IT325" s="23"/>
      <c r="IU325" s="23"/>
    </row>
    <row r="326" spans="251:255" ht="13.5" customHeight="1">
      <c r="IQ326" s="5"/>
      <c r="IR326" s="5"/>
      <c r="IS326" s="21"/>
      <c r="IT326" s="23"/>
      <c r="IU326" s="23"/>
    </row>
    <row r="327" spans="251:255" ht="13.5" customHeight="1">
      <c r="IQ327" s="5"/>
      <c r="IR327" s="5"/>
      <c r="IS327" s="21"/>
      <c r="IT327" s="23"/>
      <c r="IU327" s="23"/>
    </row>
    <row r="328" spans="251:255" ht="13.5" customHeight="1">
      <c r="IQ328" s="5"/>
      <c r="IR328" s="5"/>
      <c r="IS328" s="21"/>
      <c r="IT328" s="23"/>
      <c r="IU328" s="23"/>
    </row>
    <row r="329" spans="251:255" ht="13.5" customHeight="1">
      <c r="IQ329" s="5"/>
      <c r="IR329" s="5"/>
      <c r="IS329" s="21"/>
      <c r="IT329" s="23"/>
      <c r="IU329" s="23"/>
    </row>
    <row r="330" spans="251:255" ht="13.5" customHeight="1">
      <c r="IQ330" s="5"/>
      <c r="IR330" s="5"/>
      <c r="IS330" s="21"/>
      <c r="IT330" s="23"/>
      <c r="IU330" s="23"/>
    </row>
    <row r="331" spans="251:255" ht="13.5" customHeight="1">
      <c r="IQ331" s="5"/>
      <c r="IR331" s="5"/>
      <c r="IS331" s="21"/>
      <c r="IT331" s="23"/>
      <c r="IU331" s="23"/>
    </row>
    <row r="332" spans="251:255" ht="13.5" customHeight="1">
      <c r="IQ332" s="5"/>
      <c r="IR332" s="5"/>
      <c r="IS332" s="21"/>
      <c r="IT332" s="23"/>
      <c r="IU332" s="23"/>
    </row>
    <row r="333" spans="251:255" ht="13.5" customHeight="1">
      <c r="IQ333" s="5"/>
      <c r="IR333" s="5"/>
      <c r="IS333" s="21"/>
      <c r="IT333" s="23"/>
      <c r="IU333" s="23"/>
    </row>
    <row r="334" spans="251:255" ht="13.5" customHeight="1">
      <c r="IQ334" s="5"/>
      <c r="IR334" s="5"/>
      <c r="IS334" s="21"/>
      <c r="IT334" s="23"/>
      <c r="IU334" s="23"/>
    </row>
    <row r="335" spans="251:255" ht="13.5" customHeight="1">
      <c r="IQ335" s="5"/>
      <c r="IR335" s="5"/>
      <c r="IS335" s="21"/>
      <c r="IT335" s="23"/>
      <c r="IU335" s="23"/>
    </row>
    <row r="336" spans="251:255" ht="13.5" customHeight="1">
      <c r="IQ336" s="5"/>
      <c r="IR336" s="5"/>
      <c r="IS336" s="21"/>
      <c r="IT336" s="23"/>
      <c r="IU336" s="23"/>
    </row>
    <row r="337" spans="251:255" ht="13.5" customHeight="1">
      <c r="IQ337" s="5"/>
      <c r="IR337" s="5"/>
      <c r="IS337" s="21"/>
      <c r="IT337" s="23"/>
      <c r="IU337" s="23"/>
    </row>
    <row r="338" spans="251:255" ht="13.5" customHeight="1">
      <c r="IQ338" s="5"/>
      <c r="IR338" s="5"/>
      <c r="IS338" s="21"/>
      <c r="IT338" s="23"/>
      <c r="IU338" s="23"/>
    </row>
    <row r="339" spans="251:255" ht="13.5" customHeight="1">
      <c r="IQ339" s="5"/>
      <c r="IR339" s="5"/>
      <c r="IS339" s="21"/>
      <c r="IT339" s="23"/>
      <c r="IU339" s="23"/>
    </row>
    <row r="340" spans="251:255" ht="13.5" customHeight="1">
      <c r="IQ340" s="5"/>
      <c r="IR340" s="5"/>
      <c r="IS340" s="21"/>
      <c r="IT340" s="23"/>
      <c r="IU340" s="23"/>
    </row>
    <row r="341" spans="251:255" ht="13.5" customHeight="1">
      <c r="IQ341" s="5"/>
      <c r="IR341" s="5"/>
      <c r="IS341" s="21"/>
      <c r="IT341" s="23"/>
      <c r="IU341" s="23"/>
    </row>
    <row r="342" spans="251:255" ht="13.5" customHeight="1">
      <c r="IQ342" s="5"/>
      <c r="IR342" s="5"/>
      <c r="IS342" s="21"/>
      <c r="IT342" s="23"/>
      <c r="IU342" s="23"/>
    </row>
    <row r="343" spans="251:255" ht="13.5" customHeight="1">
      <c r="IQ343" s="5"/>
      <c r="IR343" s="5"/>
      <c r="IS343" s="21"/>
      <c r="IT343" s="23"/>
      <c r="IU343" s="23"/>
    </row>
    <row r="344" spans="251:255" ht="13.5" customHeight="1">
      <c r="IQ344" s="5"/>
      <c r="IR344" s="5"/>
      <c r="IS344" s="21"/>
      <c r="IT344" s="23"/>
      <c r="IU344" s="23"/>
    </row>
    <row r="345" spans="251:255" ht="13.5" customHeight="1">
      <c r="IQ345" s="5"/>
      <c r="IR345" s="5"/>
      <c r="IS345" s="21"/>
      <c r="IT345" s="23"/>
      <c r="IU345" s="23"/>
    </row>
    <row r="346" spans="251:255" ht="13.5" customHeight="1">
      <c r="IQ346" s="5"/>
      <c r="IR346" s="5"/>
      <c r="IS346" s="21"/>
      <c r="IT346" s="23"/>
      <c r="IU346" s="23"/>
    </row>
    <row r="347" spans="251:255" ht="13.5" customHeight="1">
      <c r="IQ347" s="5"/>
      <c r="IR347" s="5"/>
      <c r="IS347" s="21"/>
      <c r="IT347" s="23"/>
      <c r="IU347" s="23"/>
    </row>
  </sheetData>
  <sheetProtection/>
  <mergeCells count="96">
    <mergeCell ref="A51:AQ51"/>
    <mergeCell ref="AJ46:AO46"/>
    <mergeCell ref="AD46:AH46"/>
    <mergeCell ref="Y46:AA46"/>
    <mergeCell ref="B46:W46"/>
    <mergeCell ref="B47:AA47"/>
    <mergeCell ref="A1:U1"/>
    <mergeCell ref="V1:AQ1"/>
    <mergeCell ref="AG10:AO10"/>
    <mergeCell ref="L6:V6"/>
    <mergeCell ref="W6:AA6"/>
    <mergeCell ref="AC6:AE6"/>
    <mergeCell ref="AF6:AG6"/>
    <mergeCell ref="B8:L8"/>
    <mergeCell ref="M8:V8"/>
    <mergeCell ref="X8:AF8"/>
    <mergeCell ref="AG8:AO8"/>
    <mergeCell ref="X14:AF14"/>
    <mergeCell ref="B15:L15"/>
    <mergeCell ref="B11:L11"/>
    <mergeCell ref="X11:AF11"/>
    <mergeCell ref="B12:L12"/>
    <mergeCell ref="M12:O12"/>
    <mergeCell ref="X12:AF12"/>
    <mergeCell ref="AG12:AO12"/>
    <mergeCell ref="X13:AF13"/>
    <mergeCell ref="B17:L17"/>
    <mergeCell ref="M17:AO17"/>
    <mergeCell ref="B18:L18"/>
    <mergeCell ref="V18:AF18"/>
    <mergeCell ref="B19:L19"/>
    <mergeCell ref="M19:AO19"/>
    <mergeCell ref="B20:L20"/>
    <mergeCell ref="M20:AO20"/>
    <mergeCell ref="B21:L21"/>
    <mergeCell ref="M21:AO21"/>
    <mergeCell ref="B22:L22"/>
    <mergeCell ref="M22:AO22"/>
    <mergeCell ref="B23:L23"/>
    <mergeCell ref="M23:AO23"/>
    <mergeCell ref="B24:L24"/>
    <mergeCell ref="M24:AO24"/>
    <mergeCell ref="B27:L27"/>
    <mergeCell ref="M27:AO27"/>
    <mergeCell ref="B28:L28"/>
    <mergeCell ref="B25:L25"/>
    <mergeCell ref="M25:AO25"/>
    <mergeCell ref="B26:L26"/>
    <mergeCell ref="M26:AO26"/>
    <mergeCell ref="B29:L29"/>
    <mergeCell ref="M29:AO29"/>
    <mergeCell ref="B32:L32"/>
    <mergeCell ref="M32:AO32"/>
    <mergeCell ref="B33:L33"/>
    <mergeCell ref="M33:AO33"/>
    <mergeCell ref="B34:L34"/>
    <mergeCell ref="M34:AO34"/>
    <mergeCell ref="B35:L35"/>
    <mergeCell ref="M35:AO35"/>
    <mergeCell ref="B36:L36"/>
    <mergeCell ref="M36:AO36"/>
    <mergeCell ref="B42:L42"/>
    <mergeCell ref="M42:AO42"/>
    <mergeCell ref="M41:O41"/>
    <mergeCell ref="P41:U41"/>
    <mergeCell ref="Z41:AM41"/>
    <mergeCell ref="AN41:AO41"/>
    <mergeCell ref="B41:L41"/>
    <mergeCell ref="B39:L39"/>
    <mergeCell ref="M39:AO39"/>
    <mergeCell ref="B40:L40"/>
    <mergeCell ref="M40:AO40"/>
    <mergeCell ref="B37:L37"/>
    <mergeCell ref="M37:AO37"/>
    <mergeCell ref="B38:L38"/>
    <mergeCell ref="M38:AO38"/>
    <mergeCell ref="A3:AP3"/>
    <mergeCell ref="M28:O28"/>
    <mergeCell ref="P28:U28"/>
    <mergeCell ref="Z28:AM28"/>
    <mergeCell ref="AN28:AO28"/>
    <mergeCell ref="AG13:AO13"/>
    <mergeCell ref="B9:L9"/>
    <mergeCell ref="X9:AF9"/>
    <mergeCell ref="B10:L10"/>
    <mergeCell ref="M10:V10"/>
    <mergeCell ref="A5:AQ5"/>
    <mergeCell ref="Y44:AA44"/>
    <mergeCell ref="B44:X44"/>
    <mergeCell ref="B45:L45"/>
    <mergeCell ref="B43:L43"/>
    <mergeCell ref="M43:O43"/>
    <mergeCell ref="P43:U43"/>
    <mergeCell ref="X10:AF10"/>
    <mergeCell ref="M9:V9"/>
    <mergeCell ref="B13:L13"/>
  </mergeCells>
  <dataValidations count="29">
    <dataValidation type="list" allowBlank="1" showInputMessage="1" showErrorMessage="1" prompt="Select &quot;Yes&quot; or &quot;No&quot;" error="Wrong Selection" sqref="M12:O12">
      <formula1>"No"</formula1>
    </dataValidation>
    <dataValidation allowBlank="1" showErrorMessage="1" prompt="&#10;" error="&#10;" sqref="M8:V8"/>
    <dataValidation type="whole" allowBlank="1" showInputMessage="1" showErrorMessage="1" prompt="Enter numeric values without using special characters like &quot;/&quot; or &quot;-&quot;" error="Only numeric characters allowed" sqref="AP40:AX41 AP27:AX28">
      <formula1>0</formula1>
      <formula2>9.99999999999999E+23</formula2>
    </dataValidation>
    <dataValidation type="list" allowBlank="1" showInputMessage="1" showErrorMessage="1" prompt="Select Quarter" error="Wrong Selection" sqref="X6:AA6 W6">
      <formula1>$IQ$50:$IQ$53</formula1>
    </dataValidation>
    <dataValidation type="custom" allowBlank="1" showInputMessage="1" showErrorMessage="1" prompt="Maximum Length = 75" errorTitle="Error" error="Numeric, Special Chararcter not Allowed Or Max Lenght Exceeding 75" sqref="M17:AO17">
      <formula1>IF(AND(IQ43=1,LEN(M17)&lt;=75),1,0)</formula1>
    </dataValidation>
    <dataValidation type="textLength" allowBlank="1" showInputMessage="1" showErrorMessage="1" error="Should be Blank" sqref="L7">
      <formula1>0</formula1>
      <formula2>0</formula2>
    </dataValidation>
    <dataValidation type="custom" allowBlank="1" showInputMessage="1" showErrorMessage="1" prompt="Maximum Length = 75" error="Invalid e-mail ID, maximum length allowed is 75" sqref="M29:AO29">
      <formula1>IF(eMailVerification2=1,1,0)</formula1>
    </dataValidation>
    <dataValidation type="textLength" allowBlank="1" showInputMessage="1" showErrorMessage="1" prompt="Maximum Length = 25" errorTitle="Error" error="Maximum Length = 25" sqref="M21:AO25 M34:AO38">
      <formula1>0</formula1>
      <formula2>25</formula2>
    </dataValidation>
    <dataValidation allowBlank="1" showInputMessage="1" showErrorMessage="1" prompt="Specify the PAN  of the Deductor. This field is optional . A valid value must be provided or must be NULL." sqref="M10:V10"/>
    <dataValidation type="whole" allowBlank="1" showInputMessage="1" showErrorMessage="1" prompt="Length = 6, enter numeric value" error="Length = 6, enter numeric value" sqref="M40:AO40 M27:AO27">
      <formula1>100000</formula1>
      <formula2>999999</formula2>
    </dataValidation>
    <dataValidation type="custom" allowBlank="1" showInputMessage="1" showErrorMessage="1" prompt="Maximum Length = 75" errorTitle="Error" error="Numeric, Special Chararcter not Allowed Or Max Lenght Exceeding 75" sqref="M32:AO32">
      <formula1>IF(AND(IQ42=1,LEN(M32)&lt;=75),1,0)</formula1>
    </dataValidation>
    <dataValidation type="list" showInputMessage="1" showErrorMessage="1" promptTitle="Select" prompt="Any one" error="Wrong Selection" sqref="W18:AF18 V18">
      <formula1>$IQ$46:$IQ$47</formula1>
    </dataValidation>
    <dataValidation type="custom" allowBlank="1" showInputMessage="1" showErrorMessage="1" prompt="Maximum Length = 75" error="Invalid e-mail ID, maximum length allowed is 75" sqref="M42:AO42">
      <formula1>IF(eMailVerification1=1,1,0)</formula1>
    </dataValidation>
    <dataValidation type="whole" allowBlank="1" showInputMessage="1" showErrorMessage="1" promptTitle="Enter STD Code" prompt="numeric values without using special characters like &quot;+&quot; or &quot;-&quot;" sqref="M41:O41">
      <formula1>1</formula1>
      <formula2>99999</formula2>
    </dataValidation>
    <dataValidation type="whole" allowBlank="1" showInputMessage="1" showErrorMessage="1" promptTitle="Enter Telephone Number" prompt="numeric values without using special characters like &quot;+&quot; or &quot;-&quot;" sqref="P41:U41">
      <formula1>1</formula1>
      <formula2>9999999999</formula2>
    </dataValidation>
    <dataValidation allowBlank="1" error="Only numeric characters allowed" sqref="Z28 Z41"/>
    <dataValidation type="list" allowBlank="1" showInputMessage="1" showErrorMessage="1" sqref="M43:O43 AN41:AO41 AN28:AO28">
      <formula1>"Y,N"</formula1>
    </dataValidation>
    <dataValidation type="textLength" allowBlank="1" showInputMessage="1" showErrorMessage="1" prompt="Maximum Length = 75" error="Maximum Length = 75" sqref="M19:AO19">
      <formula1>0</formula1>
      <formula2>75</formula2>
    </dataValidation>
    <dataValidation type="whole" allowBlank="1" showInputMessage="1" showErrorMessage="1" promptTitle="Enter STD Code" prompt="numeric values without using special characters like &quot;+&quot; or &quot;-&quot;" error="numeric values without using special characters like &quot;+&quot; or &quot;-&quot;" sqref="M28:O28">
      <formula1>1</formula1>
      <formula2>99999</formula2>
    </dataValidation>
    <dataValidation type="whole" allowBlank="1" showInputMessage="1" showErrorMessage="1" promptTitle="Enter Telephone Number" prompt="numeric values without using special characters like &quot;+&quot; or &quot;-&quot;" error="numeric values without using special characters like &quot;+&quot; or &quot;-&quot;" sqref="P28:U28">
      <formula1>1</formula1>
      <formula2>9999999999</formula2>
    </dataValidation>
    <dataValidation type="custom" allowBlank="1" showInputMessage="1" showErrorMessage="1" prompt="Length = 15, enter numeric value" error="Length = 15, enter numeric value" sqref="AG12:AO13">
      <formula1>IF(LEN(AG12)&lt;&gt;15,0,IF(VALUE(AG12)&gt;0,1,0))</formula1>
    </dataValidation>
    <dataValidation type="textLength" operator="lessThanOrEqual" allowBlank="1" showInputMessage="1" showErrorMessage="1" prompt="Maximum Length = 15" error="Maximum Length = 15" sqref="P43:U43">
      <formula1>15</formula1>
    </dataValidation>
    <dataValidation type="list" allowBlank="1" showInputMessage="1" showErrorMessage="1" prompt="select one from dropdown" error="select one from dropdown" sqref="AC6:AE6">
      <formula1>years</formula1>
    </dataValidation>
    <dataValidation type="list" allowBlank="1" showInputMessage="1" showErrorMessage="1" prompt="select one from dropdown" error="select one from dropdown" sqref="AG8:AO8">
      <formula1>finyears</formula1>
    </dataValidation>
    <dataValidation type="textLength" operator="lessThanOrEqual" allowBlank="1" showInputMessage="1" showErrorMessage="1" prompt="Maximum Length = 20" errorTitle="Error" error="Maximum Length = 20" sqref="M33:AO33">
      <formula1>20</formula1>
    </dataValidation>
    <dataValidation type="list" allowBlank="1" showInputMessage="1" showErrorMessage="1" prompt="select one from dropdown" sqref="M26:AO26">
      <formula1>stateNames</formula1>
    </dataValidation>
    <dataValidation type="list" allowBlank="1" showInputMessage="1" showErrorMessage="1" prompt="select one from dropdown" error="select one from dropdown" sqref="M39:AO39">
      <formula1>stateNames</formula1>
    </dataValidation>
    <dataValidation type="custom" allowBlank="1" showInputMessage="1" showErrorMessage="1" prompt="Enter the 6-digit alphanumric ID generated after successful registration." error="Enter the 6-digit alphanumric ID generated after successful registration." sqref="AJ46:AO46">
      <formula1>IF(LEN(AJ46)&gt;6,0,1)</formula1>
    </dataValidation>
    <dataValidation type="list" allowBlank="1" showInputMessage="1" showErrorMessage="1" sqref="Y46:AA46 Y44:AA44">
      <formula1>"Yes,No"</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codeName="Sheet2"/>
  <dimension ref="A1:IV1003"/>
  <sheetViews>
    <sheetView workbookViewId="0" topLeftCell="A1">
      <pane ySplit="6" topLeftCell="BM7" activePane="bottomLeft" state="frozen"/>
      <selection pane="topLeft" activeCell="A1" sqref="A1"/>
      <selection pane="bottomLeft" activeCell="A3" sqref="A3"/>
    </sheetView>
  </sheetViews>
  <sheetFormatPr defaultColWidth="9.140625" defaultRowHeight="12.75"/>
  <cols>
    <col min="1" max="1" width="7.57421875" style="87" customWidth="1"/>
    <col min="2" max="2" width="9.140625" style="87" customWidth="1"/>
    <col min="3" max="7" width="11.7109375" style="87" customWidth="1"/>
    <col min="8" max="8" width="9.140625" style="87" hidden="1" customWidth="1"/>
    <col min="9" max="9" width="12.7109375" style="87" customWidth="1"/>
    <col min="10" max="10" width="11.7109375" style="87" customWidth="1"/>
    <col min="11" max="11" width="11.7109375" style="88" hidden="1" customWidth="1"/>
    <col min="12" max="12" width="11.7109375" style="87" customWidth="1"/>
    <col min="13" max="13" width="11.7109375" style="0" hidden="1" customWidth="1"/>
    <col min="14" max="14" width="11.7109375" style="82" customWidth="1"/>
    <col min="15" max="15" width="11.7109375" style="82" hidden="1" customWidth="1"/>
    <col min="16" max="16" width="11.7109375" style="82" customWidth="1"/>
    <col min="17" max="17" width="9.28125" style="82" customWidth="1"/>
    <col min="18" max="19" width="11.7109375" style="82" customWidth="1"/>
    <col min="20" max="20" width="9.140625" style="82" hidden="1" customWidth="1"/>
    <col min="21" max="24" width="12.7109375" style="82" customWidth="1"/>
    <col min="27" max="27" width="9.140625" style="0" hidden="1" customWidth="1"/>
  </cols>
  <sheetData>
    <row r="1" spans="1:255" ht="12.75">
      <c r="A1" s="242" t="s">
        <v>659</v>
      </c>
      <c r="B1" s="241"/>
      <c r="C1" s="241"/>
      <c r="D1" s="241"/>
      <c r="E1" s="241"/>
      <c r="F1" s="241"/>
      <c r="G1" s="198"/>
      <c r="H1" s="198"/>
      <c r="I1" s="198"/>
      <c r="J1" s="198"/>
      <c r="K1" s="198"/>
      <c r="L1" s="199"/>
      <c r="M1" s="198"/>
      <c r="N1" s="198"/>
      <c r="O1" s="198"/>
      <c r="P1" s="198"/>
      <c r="Q1" s="200"/>
      <c r="R1" s="198"/>
      <c r="S1" s="200"/>
      <c r="T1" s="200"/>
      <c r="U1" s="198"/>
      <c r="V1" s="198"/>
      <c r="W1" s="198"/>
      <c r="X1" s="198"/>
      <c r="Y1" s="10"/>
      <c r="IS1" s="15"/>
      <c r="IT1" s="15"/>
      <c r="IU1" s="15"/>
    </row>
    <row r="2" spans="1:24" ht="12.75">
      <c r="A2" s="202"/>
      <c r="B2" s="202"/>
      <c r="C2" s="201"/>
      <c r="D2" s="201"/>
      <c r="E2" s="201"/>
      <c r="F2" s="202"/>
      <c r="G2" s="202"/>
      <c r="H2" s="203"/>
      <c r="I2" s="201">
        <f>SUM(C2:G2)</f>
        <v>0</v>
      </c>
      <c r="J2" s="204"/>
      <c r="K2" s="201"/>
      <c r="L2" s="205"/>
      <c r="M2" s="206"/>
      <c r="N2" s="206"/>
      <c r="O2" s="207"/>
      <c r="P2" s="208"/>
      <c r="Q2" s="208"/>
      <c r="R2" s="202"/>
      <c r="S2" s="201"/>
      <c r="T2" s="209"/>
      <c r="U2" s="210">
        <f>SUMIF(annexureChallanSrno,A2,annexureTotalDeposit)</f>
        <v>0</v>
      </c>
      <c r="V2" s="210">
        <f>SUMIF(annexureChallanSrno,A2,annexureTDS)</f>
        <v>0</v>
      </c>
      <c r="W2" s="210">
        <f>SUMIF(annexureChallanSrno,A2,annexureSurcharges)</f>
        <v>0</v>
      </c>
      <c r="X2" s="210">
        <f>SUMIF(annexureChallanSrno,A2,annexureEducation)</f>
        <v>0</v>
      </c>
    </row>
    <row r="3" spans="1:24" ht="84">
      <c r="A3" s="211" t="s">
        <v>71</v>
      </c>
      <c r="B3" s="211" t="s">
        <v>333</v>
      </c>
      <c r="C3" s="211" t="s">
        <v>72</v>
      </c>
      <c r="D3" s="211" t="s">
        <v>73</v>
      </c>
      <c r="E3" s="211" t="s">
        <v>74</v>
      </c>
      <c r="F3" s="211" t="s">
        <v>607</v>
      </c>
      <c r="G3" s="211" t="s">
        <v>608</v>
      </c>
      <c r="H3" s="211" t="s">
        <v>326</v>
      </c>
      <c r="I3" s="211" t="s">
        <v>412</v>
      </c>
      <c r="J3" s="211" t="s">
        <v>112</v>
      </c>
      <c r="K3" s="211" t="s">
        <v>327</v>
      </c>
      <c r="L3" s="211" t="s">
        <v>75</v>
      </c>
      <c r="M3" s="211" t="s">
        <v>427</v>
      </c>
      <c r="N3" s="211" t="s">
        <v>403</v>
      </c>
      <c r="O3" s="211" t="s">
        <v>328</v>
      </c>
      <c r="P3" s="211" t="s">
        <v>408</v>
      </c>
      <c r="Q3" s="212" t="s">
        <v>409</v>
      </c>
      <c r="R3" s="213" t="s">
        <v>616</v>
      </c>
      <c r="S3" s="213" t="s">
        <v>617</v>
      </c>
      <c r="T3" s="214" t="s">
        <v>429</v>
      </c>
      <c r="U3" s="212" t="s">
        <v>584</v>
      </c>
      <c r="V3" s="212" t="s">
        <v>621</v>
      </c>
      <c r="W3" s="215" t="s">
        <v>622</v>
      </c>
      <c r="X3" s="212" t="s">
        <v>623</v>
      </c>
    </row>
    <row r="4" spans="1:242" ht="12.75">
      <c r="A4" s="216">
        <v>401</v>
      </c>
      <c r="B4" s="216">
        <v>402</v>
      </c>
      <c r="C4" s="216">
        <v>403</v>
      </c>
      <c r="D4" s="216">
        <v>404</v>
      </c>
      <c r="E4" s="216">
        <v>405</v>
      </c>
      <c r="F4" s="216">
        <v>406</v>
      </c>
      <c r="G4" s="216">
        <v>407</v>
      </c>
      <c r="H4" s="216">
        <v>307</v>
      </c>
      <c r="I4" s="216">
        <v>408</v>
      </c>
      <c r="J4" s="216">
        <v>409</v>
      </c>
      <c r="K4" s="216">
        <v>309</v>
      </c>
      <c r="L4" s="216">
        <v>410</v>
      </c>
      <c r="M4" s="216">
        <v>310</v>
      </c>
      <c r="N4" s="216">
        <v>411</v>
      </c>
      <c r="O4" s="216">
        <v>311</v>
      </c>
      <c r="P4" s="216">
        <v>412</v>
      </c>
      <c r="Q4" s="217">
        <v>413</v>
      </c>
      <c r="R4" s="216"/>
      <c r="S4" s="217"/>
      <c r="T4" s="217"/>
      <c r="U4" s="218"/>
      <c r="V4" s="218"/>
      <c r="W4" s="218"/>
      <c r="X4" s="219"/>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row>
    <row r="5" spans="1:242" ht="13.5">
      <c r="A5" s="220">
        <v>1</v>
      </c>
      <c r="B5" s="220">
        <v>2</v>
      </c>
      <c r="C5" s="220">
        <v>3</v>
      </c>
      <c r="D5" s="220">
        <v>4</v>
      </c>
      <c r="E5" s="220">
        <v>5</v>
      </c>
      <c r="F5" s="220">
        <v>6</v>
      </c>
      <c r="G5" s="220">
        <v>7</v>
      </c>
      <c r="H5" s="220">
        <v>8</v>
      </c>
      <c r="I5" s="220">
        <v>9</v>
      </c>
      <c r="J5" s="220">
        <v>10</v>
      </c>
      <c r="K5" s="220">
        <v>11</v>
      </c>
      <c r="L5" s="220">
        <v>12</v>
      </c>
      <c r="M5" s="220">
        <v>13</v>
      </c>
      <c r="N5" s="220">
        <v>14</v>
      </c>
      <c r="O5" s="220">
        <v>15</v>
      </c>
      <c r="P5" s="220">
        <v>16</v>
      </c>
      <c r="Q5" s="220"/>
      <c r="R5" s="220"/>
      <c r="S5" s="221"/>
      <c r="T5" s="221"/>
      <c r="U5" s="218"/>
      <c r="V5" s="218"/>
      <c r="W5" s="218"/>
      <c r="X5" s="219"/>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row>
    <row r="6" spans="1:24" ht="12.75" hidden="1">
      <c r="A6" s="83">
        <v>2</v>
      </c>
      <c r="B6" s="83" t="s">
        <v>99</v>
      </c>
      <c r="C6" s="84">
        <v>2000</v>
      </c>
      <c r="D6" s="84">
        <v>200</v>
      </c>
      <c r="E6" s="84">
        <v>50</v>
      </c>
      <c r="F6" s="85">
        <v>40</v>
      </c>
      <c r="G6" s="85">
        <v>10</v>
      </c>
      <c r="H6" s="91">
        <v>20</v>
      </c>
      <c r="I6" s="86">
        <v>2300</v>
      </c>
      <c r="J6" s="137"/>
      <c r="K6" s="100">
        <v>2222</v>
      </c>
      <c r="L6" s="101"/>
      <c r="M6" s="92">
        <v>38565</v>
      </c>
      <c r="N6" s="92">
        <v>38539</v>
      </c>
      <c r="O6" s="68">
        <v>45</v>
      </c>
      <c r="P6" s="93">
        <v>22</v>
      </c>
      <c r="Q6" s="93" t="s">
        <v>491</v>
      </c>
      <c r="R6" s="99">
        <v>40</v>
      </c>
      <c r="S6" s="91">
        <v>10</v>
      </c>
      <c r="T6" s="94">
        <v>234</v>
      </c>
      <c r="U6" s="95">
        <v>2250</v>
      </c>
      <c r="V6" s="95">
        <v>1750</v>
      </c>
      <c r="W6" s="95">
        <v>350</v>
      </c>
      <c r="X6" s="95">
        <v>200</v>
      </c>
    </row>
    <row r="7" spans="1:24" s="87" customFormat="1" ht="12.75">
      <c r="A7" s="83"/>
      <c r="B7" s="83"/>
      <c r="C7" s="143"/>
      <c r="D7" s="143"/>
      <c r="E7" s="143"/>
      <c r="F7" s="144"/>
      <c r="G7" s="144"/>
      <c r="H7" s="91"/>
      <c r="I7" s="229">
        <f aca="true" t="shared" si="0" ref="I7:I14">SUM(C7:G7)</f>
        <v>0</v>
      </c>
      <c r="J7" s="137"/>
      <c r="K7" s="100"/>
      <c r="L7" s="101"/>
      <c r="M7" s="92"/>
      <c r="N7" s="92"/>
      <c r="O7" s="68"/>
      <c r="P7" s="144"/>
      <c r="Q7" s="93"/>
      <c r="R7" s="99"/>
      <c r="S7" s="91"/>
      <c r="T7" s="94"/>
      <c r="U7" s="231">
        <f aca="true" t="shared" si="1" ref="U7:U14">SUMIF(annexureChallanSrno,A7,annexureTotalDeposit)</f>
        <v>0</v>
      </c>
      <c r="V7" s="231">
        <f aca="true" t="shared" si="2" ref="V7:V14">SUMIF(annexureChallanSrno,A7,annexureTDS)</f>
        <v>0</v>
      </c>
      <c r="W7" s="231">
        <f aca="true" t="shared" si="3" ref="W7:W14">SUMIF(annexureChallanSrno,A7,annexureSurcharges)</f>
        <v>0</v>
      </c>
      <c r="X7" s="231">
        <f aca="true" t="shared" si="4" ref="X7:X14">SUMIF(annexureChallanSrno,A7,annexureEducation)</f>
        <v>0</v>
      </c>
    </row>
    <row r="8" spans="1:24" s="87" customFormat="1" ht="12.75">
      <c r="A8" s="83"/>
      <c r="B8" s="83"/>
      <c r="C8" s="143"/>
      <c r="D8" s="143"/>
      <c r="E8" s="143"/>
      <c r="F8" s="144"/>
      <c r="G8" s="144"/>
      <c r="H8" s="91"/>
      <c r="I8" s="229">
        <f t="shared" si="0"/>
        <v>0</v>
      </c>
      <c r="J8" s="137"/>
      <c r="K8" s="100"/>
      <c r="L8" s="101"/>
      <c r="M8" s="92"/>
      <c r="N8" s="92"/>
      <c r="O8" s="68"/>
      <c r="P8" s="93"/>
      <c r="Q8" s="93"/>
      <c r="R8" s="99"/>
      <c r="S8" s="91"/>
      <c r="T8" s="94"/>
      <c r="U8" s="231">
        <f t="shared" si="1"/>
        <v>0</v>
      </c>
      <c r="V8" s="231">
        <f t="shared" si="2"/>
        <v>0</v>
      </c>
      <c r="W8" s="231">
        <f t="shared" si="3"/>
        <v>0</v>
      </c>
      <c r="X8" s="231">
        <f t="shared" si="4"/>
        <v>0</v>
      </c>
    </row>
    <row r="9" spans="1:24" s="87" customFormat="1" ht="12.75">
      <c r="A9" s="83"/>
      <c r="B9" s="83"/>
      <c r="C9" s="143"/>
      <c r="D9" s="143"/>
      <c r="E9" s="143"/>
      <c r="F9" s="143"/>
      <c r="G9" s="143"/>
      <c r="H9" s="91"/>
      <c r="I9" s="229">
        <f t="shared" si="0"/>
        <v>0</v>
      </c>
      <c r="J9" s="137"/>
      <c r="K9" s="100"/>
      <c r="L9" s="101"/>
      <c r="M9" s="92"/>
      <c r="N9" s="92"/>
      <c r="O9" s="68"/>
      <c r="P9" s="93"/>
      <c r="Q9" s="93"/>
      <c r="R9" s="99"/>
      <c r="S9" s="91"/>
      <c r="T9" s="94"/>
      <c r="U9" s="231">
        <f t="shared" si="1"/>
        <v>0</v>
      </c>
      <c r="V9" s="231">
        <f t="shared" si="2"/>
        <v>0</v>
      </c>
      <c r="W9" s="231">
        <f t="shared" si="3"/>
        <v>0</v>
      </c>
      <c r="X9" s="231">
        <f t="shared" si="4"/>
        <v>0</v>
      </c>
    </row>
    <row r="10" spans="1:24" s="87" customFormat="1" ht="12.75">
      <c r="A10" s="83"/>
      <c r="B10" s="83"/>
      <c r="C10" s="143"/>
      <c r="D10" s="143"/>
      <c r="E10" s="143"/>
      <c r="F10" s="143"/>
      <c r="G10" s="143"/>
      <c r="H10" s="91"/>
      <c r="I10" s="229">
        <f t="shared" si="0"/>
        <v>0</v>
      </c>
      <c r="J10" s="137"/>
      <c r="K10" s="100"/>
      <c r="L10" s="101"/>
      <c r="M10" s="92"/>
      <c r="N10" s="92"/>
      <c r="O10" s="68"/>
      <c r="P10" s="93"/>
      <c r="Q10" s="93"/>
      <c r="R10" s="99"/>
      <c r="S10" s="91"/>
      <c r="T10" s="94"/>
      <c r="U10" s="231">
        <f t="shared" si="1"/>
        <v>0</v>
      </c>
      <c r="V10" s="231">
        <f t="shared" si="2"/>
        <v>0</v>
      </c>
      <c r="W10" s="231">
        <f t="shared" si="3"/>
        <v>0</v>
      </c>
      <c r="X10" s="231">
        <f t="shared" si="4"/>
        <v>0</v>
      </c>
    </row>
    <row r="11" spans="1:24" s="87" customFormat="1" ht="12.75">
      <c r="A11" s="83"/>
      <c r="B11" s="83"/>
      <c r="C11" s="143"/>
      <c r="D11" s="143"/>
      <c r="E11" s="143"/>
      <c r="F11" s="143"/>
      <c r="G11" s="143"/>
      <c r="H11" s="91"/>
      <c r="I11" s="229">
        <f t="shared" si="0"/>
        <v>0</v>
      </c>
      <c r="J11" s="137"/>
      <c r="K11" s="100"/>
      <c r="L11" s="101"/>
      <c r="M11" s="92"/>
      <c r="N11" s="92"/>
      <c r="O11" s="68"/>
      <c r="P11" s="93"/>
      <c r="Q11" s="93"/>
      <c r="R11" s="99"/>
      <c r="S11" s="91"/>
      <c r="T11" s="94"/>
      <c r="U11" s="231">
        <f t="shared" si="1"/>
        <v>0</v>
      </c>
      <c r="V11" s="231">
        <f t="shared" si="2"/>
        <v>0</v>
      </c>
      <c r="W11" s="231">
        <f t="shared" si="3"/>
        <v>0</v>
      </c>
      <c r="X11" s="231">
        <f t="shared" si="4"/>
        <v>0</v>
      </c>
    </row>
    <row r="12" spans="1:24" s="87" customFormat="1" ht="12.75">
      <c r="A12" s="83"/>
      <c r="B12" s="83"/>
      <c r="C12" s="143"/>
      <c r="D12" s="143"/>
      <c r="E12" s="143"/>
      <c r="F12" s="143"/>
      <c r="G12" s="143"/>
      <c r="H12" s="91"/>
      <c r="I12" s="229">
        <f t="shared" si="0"/>
        <v>0</v>
      </c>
      <c r="J12" s="137"/>
      <c r="K12" s="100"/>
      <c r="L12" s="101"/>
      <c r="M12" s="92"/>
      <c r="N12" s="92"/>
      <c r="O12" s="68"/>
      <c r="P12" s="93"/>
      <c r="Q12" s="93"/>
      <c r="R12" s="99"/>
      <c r="S12" s="91"/>
      <c r="T12" s="94"/>
      <c r="U12" s="231">
        <f t="shared" si="1"/>
        <v>0</v>
      </c>
      <c r="V12" s="231">
        <f t="shared" si="2"/>
        <v>0</v>
      </c>
      <c r="W12" s="231">
        <f t="shared" si="3"/>
        <v>0</v>
      </c>
      <c r="X12" s="231">
        <f t="shared" si="4"/>
        <v>0</v>
      </c>
    </row>
    <row r="13" spans="1:24" s="87" customFormat="1" ht="12.75">
      <c r="A13" s="83"/>
      <c r="B13" s="83"/>
      <c r="C13" s="143"/>
      <c r="D13" s="143"/>
      <c r="E13" s="143"/>
      <c r="F13" s="143"/>
      <c r="G13" s="143"/>
      <c r="H13" s="91"/>
      <c r="I13" s="229">
        <f t="shared" si="0"/>
        <v>0</v>
      </c>
      <c r="J13" s="137"/>
      <c r="K13" s="100"/>
      <c r="L13" s="101"/>
      <c r="M13" s="92"/>
      <c r="N13" s="92"/>
      <c r="O13" s="68"/>
      <c r="P13" s="93"/>
      <c r="Q13" s="93"/>
      <c r="R13" s="99"/>
      <c r="S13" s="91"/>
      <c r="T13" s="94"/>
      <c r="U13" s="231">
        <f t="shared" si="1"/>
        <v>0</v>
      </c>
      <c r="V13" s="231">
        <f t="shared" si="2"/>
        <v>0</v>
      </c>
      <c r="W13" s="231">
        <f t="shared" si="3"/>
        <v>0</v>
      </c>
      <c r="X13" s="231">
        <f t="shared" si="4"/>
        <v>0</v>
      </c>
    </row>
    <row r="14" spans="1:24" s="87" customFormat="1" ht="12.75">
      <c r="A14" s="83"/>
      <c r="B14" s="83"/>
      <c r="C14" s="143"/>
      <c r="D14" s="143"/>
      <c r="E14" s="143"/>
      <c r="F14" s="143"/>
      <c r="G14" s="143"/>
      <c r="H14" s="91"/>
      <c r="I14" s="229">
        <f t="shared" si="0"/>
        <v>0</v>
      </c>
      <c r="J14" s="137"/>
      <c r="K14" s="100"/>
      <c r="L14" s="101"/>
      <c r="M14" s="92"/>
      <c r="N14" s="92"/>
      <c r="O14" s="68"/>
      <c r="P14" s="93"/>
      <c r="Q14" s="93"/>
      <c r="R14" s="99"/>
      <c r="S14" s="91"/>
      <c r="T14" s="94"/>
      <c r="U14" s="231">
        <f t="shared" si="1"/>
        <v>0</v>
      </c>
      <c r="V14" s="231">
        <f t="shared" si="2"/>
        <v>0</v>
      </c>
      <c r="W14" s="231">
        <f t="shared" si="3"/>
        <v>0</v>
      </c>
      <c r="X14" s="231">
        <f t="shared" si="4"/>
        <v>0</v>
      </c>
    </row>
    <row r="15" spans="1:24" ht="12.75">
      <c r="A15" s="105"/>
      <c r="B15" s="83"/>
      <c r="C15" s="143"/>
      <c r="D15" s="143"/>
      <c r="E15" s="143"/>
      <c r="F15" s="143"/>
      <c r="G15" s="143"/>
      <c r="H15" s="91"/>
      <c r="I15" s="230">
        <f aca="true" t="shared" si="5" ref="I15:I57">SUM(C15:G15)</f>
        <v>0</v>
      </c>
      <c r="J15" s="137"/>
      <c r="K15" s="100"/>
      <c r="L15" s="101"/>
      <c r="M15" s="92"/>
      <c r="N15" s="92"/>
      <c r="O15" s="68"/>
      <c r="P15" s="93"/>
      <c r="Q15" s="93"/>
      <c r="R15" s="99"/>
      <c r="S15" s="91"/>
      <c r="T15" s="94">
        <v>234</v>
      </c>
      <c r="U15" s="232">
        <f aca="true" t="shared" si="6" ref="U15:U57">SUMIF(annexureChallanSrno,A15,annexureTotalDeposit)</f>
        <v>0</v>
      </c>
      <c r="V15" s="232">
        <f aca="true" t="shared" si="7" ref="V15:V57">SUMIF(annexureChallanSrno,A15,annexureTDS)</f>
        <v>0</v>
      </c>
      <c r="W15" s="232">
        <f aca="true" t="shared" si="8" ref="W15:W57">SUMIF(annexureChallanSrno,A15,annexureSurcharges)</f>
        <v>0</v>
      </c>
      <c r="X15" s="232">
        <f aca="true" t="shared" si="9" ref="X15:X57">SUMIF(annexureChallanSrno,A15,annexureEducation)</f>
        <v>0</v>
      </c>
    </row>
    <row r="16" spans="1:24" ht="12.75">
      <c r="A16" s="105"/>
      <c r="B16" s="83"/>
      <c r="C16" s="143"/>
      <c r="D16" s="143"/>
      <c r="E16" s="143"/>
      <c r="F16" s="143"/>
      <c r="G16" s="143"/>
      <c r="H16" s="91"/>
      <c r="I16" s="230">
        <f t="shared" si="5"/>
        <v>0</v>
      </c>
      <c r="J16" s="137"/>
      <c r="K16" s="100"/>
      <c r="L16" s="101"/>
      <c r="M16" s="92"/>
      <c r="N16" s="92"/>
      <c r="O16" s="68"/>
      <c r="P16" s="93"/>
      <c r="Q16" s="93"/>
      <c r="R16" s="99"/>
      <c r="S16" s="91"/>
      <c r="T16" s="94"/>
      <c r="U16" s="232">
        <f t="shared" si="6"/>
        <v>0</v>
      </c>
      <c r="V16" s="232">
        <f t="shared" si="7"/>
        <v>0</v>
      </c>
      <c r="W16" s="232">
        <f t="shared" si="8"/>
        <v>0</v>
      </c>
      <c r="X16" s="232">
        <f t="shared" si="9"/>
        <v>0</v>
      </c>
    </row>
    <row r="17" spans="1:24" s="87" customFormat="1" ht="12.75">
      <c r="A17" s="102"/>
      <c r="B17" s="103"/>
      <c r="C17" s="143"/>
      <c r="D17" s="143"/>
      <c r="E17" s="143"/>
      <c r="F17" s="143"/>
      <c r="G17" s="143"/>
      <c r="H17" s="91"/>
      <c r="I17" s="229">
        <f t="shared" si="5"/>
        <v>0</v>
      </c>
      <c r="J17" s="137"/>
      <c r="K17" s="100"/>
      <c r="L17" s="101"/>
      <c r="M17" s="92"/>
      <c r="N17" s="92"/>
      <c r="O17" s="68"/>
      <c r="P17" s="93"/>
      <c r="Q17" s="93"/>
      <c r="R17" s="99"/>
      <c r="S17" s="91"/>
      <c r="T17" s="94"/>
      <c r="U17" s="231">
        <f t="shared" si="6"/>
        <v>0</v>
      </c>
      <c r="V17" s="231">
        <f t="shared" si="7"/>
        <v>0</v>
      </c>
      <c r="W17" s="231">
        <f t="shared" si="8"/>
        <v>0</v>
      </c>
      <c r="X17" s="231">
        <f t="shared" si="9"/>
        <v>0</v>
      </c>
    </row>
    <row r="18" spans="1:24" s="87" customFormat="1" ht="12.75">
      <c r="A18" s="102"/>
      <c r="B18" s="103"/>
      <c r="C18" s="143"/>
      <c r="D18" s="143"/>
      <c r="E18" s="143"/>
      <c r="F18" s="143"/>
      <c r="G18" s="143"/>
      <c r="H18" s="91"/>
      <c r="I18" s="229">
        <f t="shared" si="5"/>
        <v>0</v>
      </c>
      <c r="J18" s="137"/>
      <c r="K18" s="100"/>
      <c r="L18" s="101"/>
      <c r="M18" s="92"/>
      <c r="N18" s="92"/>
      <c r="O18" s="68"/>
      <c r="P18" s="93"/>
      <c r="Q18" s="93"/>
      <c r="R18" s="99"/>
      <c r="S18" s="91"/>
      <c r="T18" s="94"/>
      <c r="U18" s="231">
        <f t="shared" si="6"/>
        <v>0</v>
      </c>
      <c r="V18" s="231">
        <f t="shared" si="7"/>
        <v>0</v>
      </c>
      <c r="W18" s="231">
        <f t="shared" si="8"/>
        <v>0</v>
      </c>
      <c r="X18" s="231">
        <f t="shared" si="9"/>
        <v>0</v>
      </c>
    </row>
    <row r="19" spans="1:24" s="87" customFormat="1" ht="12.75">
      <c r="A19" s="102"/>
      <c r="B19" s="103"/>
      <c r="C19" s="143"/>
      <c r="D19" s="143"/>
      <c r="E19" s="143"/>
      <c r="F19" s="143"/>
      <c r="G19" s="143"/>
      <c r="H19" s="91"/>
      <c r="I19" s="229">
        <f t="shared" si="5"/>
        <v>0</v>
      </c>
      <c r="J19" s="137"/>
      <c r="K19" s="100"/>
      <c r="L19" s="101"/>
      <c r="M19" s="92"/>
      <c r="N19" s="92"/>
      <c r="O19" s="68"/>
      <c r="P19" s="93"/>
      <c r="Q19" s="93"/>
      <c r="R19" s="99"/>
      <c r="S19" s="91"/>
      <c r="T19" s="94"/>
      <c r="U19" s="231">
        <f t="shared" si="6"/>
        <v>0</v>
      </c>
      <c r="V19" s="231">
        <f t="shared" si="7"/>
        <v>0</v>
      </c>
      <c r="W19" s="231">
        <f t="shared" si="8"/>
        <v>0</v>
      </c>
      <c r="X19" s="231">
        <f t="shared" si="9"/>
        <v>0</v>
      </c>
    </row>
    <row r="20" spans="1:24" s="87" customFormat="1" ht="12.75">
      <c r="A20" s="102"/>
      <c r="B20" s="103"/>
      <c r="C20" s="143"/>
      <c r="D20" s="143"/>
      <c r="E20" s="143"/>
      <c r="F20" s="143"/>
      <c r="G20" s="143"/>
      <c r="H20" s="91"/>
      <c r="I20" s="229">
        <f t="shared" si="5"/>
        <v>0</v>
      </c>
      <c r="J20" s="137"/>
      <c r="K20" s="100"/>
      <c r="L20" s="101"/>
      <c r="M20" s="92"/>
      <c r="N20" s="92"/>
      <c r="O20" s="68"/>
      <c r="P20" s="93"/>
      <c r="Q20" s="93"/>
      <c r="R20" s="99"/>
      <c r="S20" s="91"/>
      <c r="T20" s="94"/>
      <c r="U20" s="231">
        <f t="shared" si="6"/>
        <v>0</v>
      </c>
      <c r="V20" s="231">
        <f t="shared" si="7"/>
        <v>0</v>
      </c>
      <c r="W20" s="231">
        <f t="shared" si="8"/>
        <v>0</v>
      </c>
      <c r="X20" s="231">
        <f t="shared" si="9"/>
        <v>0</v>
      </c>
    </row>
    <row r="21" spans="1:24" s="87" customFormat="1" ht="12.75">
      <c r="A21" s="102"/>
      <c r="B21" s="103"/>
      <c r="C21" s="143"/>
      <c r="D21" s="143"/>
      <c r="E21" s="143"/>
      <c r="F21" s="143"/>
      <c r="G21" s="143"/>
      <c r="H21" s="91"/>
      <c r="I21" s="229">
        <f t="shared" si="5"/>
        <v>0</v>
      </c>
      <c r="J21" s="137"/>
      <c r="K21" s="100"/>
      <c r="L21" s="101"/>
      <c r="M21" s="92"/>
      <c r="N21" s="92"/>
      <c r="O21" s="68"/>
      <c r="P21" s="93"/>
      <c r="Q21" s="93"/>
      <c r="R21" s="99"/>
      <c r="S21" s="91"/>
      <c r="T21" s="94"/>
      <c r="U21" s="231">
        <f t="shared" si="6"/>
        <v>0</v>
      </c>
      <c r="V21" s="231">
        <f t="shared" si="7"/>
        <v>0</v>
      </c>
      <c r="W21" s="231">
        <f t="shared" si="8"/>
        <v>0</v>
      </c>
      <c r="X21" s="231">
        <f t="shared" si="9"/>
        <v>0</v>
      </c>
    </row>
    <row r="22" spans="1:24" s="87" customFormat="1" ht="12.75">
      <c r="A22" s="102"/>
      <c r="B22" s="103"/>
      <c r="C22" s="143"/>
      <c r="D22" s="143"/>
      <c r="E22" s="143"/>
      <c r="F22" s="143"/>
      <c r="G22" s="143"/>
      <c r="H22" s="91"/>
      <c r="I22" s="229">
        <f t="shared" si="5"/>
        <v>0</v>
      </c>
      <c r="J22" s="137"/>
      <c r="K22" s="100"/>
      <c r="L22" s="101"/>
      <c r="M22" s="92"/>
      <c r="N22" s="92"/>
      <c r="O22" s="68"/>
      <c r="P22" s="93"/>
      <c r="Q22" s="93"/>
      <c r="R22" s="99"/>
      <c r="S22" s="91"/>
      <c r="T22" s="94"/>
      <c r="U22" s="231">
        <f t="shared" si="6"/>
        <v>0</v>
      </c>
      <c r="V22" s="231">
        <f t="shared" si="7"/>
        <v>0</v>
      </c>
      <c r="W22" s="231">
        <f t="shared" si="8"/>
        <v>0</v>
      </c>
      <c r="X22" s="231">
        <f t="shared" si="9"/>
        <v>0</v>
      </c>
    </row>
    <row r="23" spans="1:24" s="87" customFormat="1" ht="12.75">
      <c r="A23" s="102"/>
      <c r="B23" s="103"/>
      <c r="C23" s="143"/>
      <c r="D23" s="143"/>
      <c r="E23" s="143"/>
      <c r="F23" s="143"/>
      <c r="G23" s="143"/>
      <c r="H23" s="91"/>
      <c r="I23" s="229">
        <f t="shared" si="5"/>
        <v>0</v>
      </c>
      <c r="J23" s="137"/>
      <c r="K23" s="100"/>
      <c r="L23" s="101"/>
      <c r="M23" s="92"/>
      <c r="N23" s="92"/>
      <c r="O23" s="68"/>
      <c r="P23" s="93"/>
      <c r="Q23" s="93"/>
      <c r="R23" s="99"/>
      <c r="S23" s="91"/>
      <c r="T23" s="94"/>
      <c r="U23" s="231">
        <f t="shared" si="6"/>
        <v>0</v>
      </c>
      <c r="V23" s="231">
        <f t="shared" si="7"/>
        <v>0</v>
      </c>
      <c r="W23" s="231">
        <f t="shared" si="8"/>
        <v>0</v>
      </c>
      <c r="X23" s="231">
        <f t="shared" si="9"/>
        <v>0</v>
      </c>
    </row>
    <row r="24" spans="1:24" s="87" customFormat="1" ht="12.75">
      <c r="A24" s="102"/>
      <c r="B24" s="103"/>
      <c r="C24" s="143"/>
      <c r="D24" s="143"/>
      <c r="E24" s="143"/>
      <c r="F24" s="143"/>
      <c r="G24" s="143"/>
      <c r="H24" s="91"/>
      <c r="I24" s="229">
        <f t="shared" si="5"/>
        <v>0</v>
      </c>
      <c r="J24" s="137"/>
      <c r="K24" s="100"/>
      <c r="L24" s="101"/>
      <c r="M24" s="92"/>
      <c r="N24" s="92"/>
      <c r="O24" s="68"/>
      <c r="P24" s="93"/>
      <c r="Q24" s="93"/>
      <c r="R24" s="99"/>
      <c r="S24" s="91"/>
      <c r="T24" s="94"/>
      <c r="U24" s="231">
        <f t="shared" si="6"/>
        <v>0</v>
      </c>
      <c r="V24" s="231">
        <f t="shared" si="7"/>
        <v>0</v>
      </c>
      <c r="W24" s="231">
        <f t="shared" si="8"/>
        <v>0</v>
      </c>
      <c r="X24" s="231">
        <f t="shared" si="9"/>
        <v>0</v>
      </c>
    </row>
    <row r="25" spans="1:24" s="87" customFormat="1" ht="12.75">
      <c r="A25" s="102"/>
      <c r="B25" s="103"/>
      <c r="C25" s="143"/>
      <c r="D25" s="143"/>
      <c r="E25" s="143"/>
      <c r="F25" s="143"/>
      <c r="G25" s="143"/>
      <c r="H25" s="91"/>
      <c r="I25" s="229">
        <f t="shared" si="5"/>
        <v>0</v>
      </c>
      <c r="J25" s="137"/>
      <c r="K25" s="100"/>
      <c r="L25" s="101"/>
      <c r="M25" s="92"/>
      <c r="N25" s="92"/>
      <c r="O25" s="68"/>
      <c r="P25" s="93"/>
      <c r="Q25" s="93"/>
      <c r="R25" s="99"/>
      <c r="S25" s="91"/>
      <c r="T25" s="94"/>
      <c r="U25" s="231">
        <f t="shared" si="6"/>
        <v>0</v>
      </c>
      <c r="V25" s="231">
        <f t="shared" si="7"/>
        <v>0</v>
      </c>
      <c r="W25" s="231">
        <f t="shared" si="8"/>
        <v>0</v>
      </c>
      <c r="X25" s="231">
        <f t="shared" si="9"/>
        <v>0</v>
      </c>
    </row>
    <row r="26" spans="1:24" s="87" customFormat="1" ht="12.75">
      <c r="A26" s="102"/>
      <c r="B26" s="103"/>
      <c r="C26" s="143"/>
      <c r="D26" s="143"/>
      <c r="E26" s="143"/>
      <c r="F26" s="143"/>
      <c r="G26" s="143"/>
      <c r="H26" s="91"/>
      <c r="I26" s="229">
        <f t="shared" si="5"/>
        <v>0</v>
      </c>
      <c r="J26" s="137"/>
      <c r="K26" s="100"/>
      <c r="L26" s="101"/>
      <c r="M26" s="92"/>
      <c r="N26" s="92"/>
      <c r="O26" s="68"/>
      <c r="P26" s="93"/>
      <c r="Q26" s="93"/>
      <c r="R26" s="99"/>
      <c r="S26" s="91"/>
      <c r="T26" s="94"/>
      <c r="U26" s="231">
        <f t="shared" si="6"/>
        <v>0</v>
      </c>
      <c r="V26" s="231">
        <f t="shared" si="7"/>
        <v>0</v>
      </c>
      <c r="W26" s="231">
        <f t="shared" si="8"/>
        <v>0</v>
      </c>
      <c r="X26" s="231">
        <f t="shared" si="9"/>
        <v>0</v>
      </c>
    </row>
    <row r="27" spans="1:24" s="87" customFormat="1" ht="12.75">
      <c r="A27" s="102"/>
      <c r="B27" s="103"/>
      <c r="C27" s="143"/>
      <c r="D27" s="143"/>
      <c r="E27" s="143"/>
      <c r="F27" s="143"/>
      <c r="G27" s="143"/>
      <c r="H27" s="91"/>
      <c r="I27" s="229">
        <f t="shared" si="5"/>
        <v>0</v>
      </c>
      <c r="J27" s="137"/>
      <c r="K27" s="100"/>
      <c r="L27" s="101"/>
      <c r="M27" s="92"/>
      <c r="N27" s="92"/>
      <c r="O27" s="68"/>
      <c r="P27" s="93"/>
      <c r="Q27" s="93"/>
      <c r="R27" s="99"/>
      <c r="S27" s="91"/>
      <c r="T27" s="94"/>
      <c r="U27" s="231">
        <f t="shared" si="6"/>
        <v>0</v>
      </c>
      <c r="V27" s="231">
        <f t="shared" si="7"/>
        <v>0</v>
      </c>
      <c r="W27" s="231">
        <f t="shared" si="8"/>
        <v>0</v>
      </c>
      <c r="X27" s="231">
        <f t="shared" si="9"/>
        <v>0</v>
      </c>
    </row>
    <row r="28" spans="1:24" s="87" customFormat="1" ht="12.75">
      <c r="A28" s="102"/>
      <c r="B28" s="103"/>
      <c r="C28" s="143"/>
      <c r="D28" s="143"/>
      <c r="E28" s="143"/>
      <c r="F28" s="143"/>
      <c r="G28" s="143"/>
      <c r="H28" s="91"/>
      <c r="I28" s="229">
        <f t="shared" si="5"/>
        <v>0</v>
      </c>
      <c r="J28" s="137"/>
      <c r="K28" s="100"/>
      <c r="L28" s="101"/>
      <c r="M28" s="92"/>
      <c r="N28" s="92"/>
      <c r="O28" s="68"/>
      <c r="P28" s="93"/>
      <c r="Q28" s="93"/>
      <c r="R28" s="99"/>
      <c r="S28" s="91"/>
      <c r="T28" s="94"/>
      <c r="U28" s="231">
        <f t="shared" si="6"/>
        <v>0</v>
      </c>
      <c r="V28" s="231">
        <f t="shared" si="7"/>
        <v>0</v>
      </c>
      <c r="W28" s="231">
        <f t="shared" si="8"/>
        <v>0</v>
      </c>
      <c r="X28" s="231">
        <f t="shared" si="9"/>
        <v>0</v>
      </c>
    </row>
    <row r="29" spans="1:24" s="87" customFormat="1" ht="12.75">
      <c r="A29" s="102"/>
      <c r="B29" s="103"/>
      <c r="C29" s="143"/>
      <c r="D29" s="143"/>
      <c r="E29" s="143"/>
      <c r="F29" s="143"/>
      <c r="G29" s="143"/>
      <c r="H29" s="91"/>
      <c r="I29" s="229">
        <f t="shared" si="5"/>
        <v>0</v>
      </c>
      <c r="J29" s="137"/>
      <c r="K29" s="100"/>
      <c r="L29" s="101"/>
      <c r="M29" s="92"/>
      <c r="N29" s="92"/>
      <c r="O29" s="68"/>
      <c r="P29" s="93"/>
      <c r="Q29" s="93"/>
      <c r="R29" s="99"/>
      <c r="S29" s="91"/>
      <c r="T29" s="94"/>
      <c r="U29" s="231">
        <f t="shared" si="6"/>
        <v>0</v>
      </c>
      <c r="V29" s="231">
        <f t="shared" si="7"/>
        <v>0</v>
      </c>
      <c r="W29" s="231">
        <f t="shared" si="8"/>
        <v>0</v>
      </c>
      <c r="X29" s="231">
        <f t="shared" si="9"/>
        <v>0</v>
      </c>
    </row>
    <row r="30" spans="1:24" s="87" customFormat="1" ht="12.75">
      <c r="A30" s="102"/>
      <c r="B30" s="103"/>
      <c r="C30" s="143"/>
      <c r="D30" s="143"/>
      <c r="E30" s="143"/>
      <c r="F30" s="143"/>
      <c r="G30" s="143"/>
      <c r="H30" s="91"/>
      <c r="I30" s="229">
        <f t="shared" si="5"/>
        <v>0</v>
      </c>
      <c r="J30" s="137"/>
      <c r="K30" s="100"/>
      <c r="L30" s="101"/>
      <c r="M30" s="92"/>
      <c r="N30" s="92"/>
      <c r="O30" s="68"/>
      <c r="P30" s="93"/>
      <c r="Q30" s="93"/>
      <c r="R30" s="99"/>
      <c r="S30" s="91"/>
      <c r="T30" s="94"/>
      <c r="U30" s="231">
        <f t="shared" si="6"/>
        <v>0</v>
      </c>
      <c r="V30" s="231">
        <f t="shared" si="7"/>
        <v>0</v>
      </c>
      <c r="W30" s="231">
        <f t="shared" si="8"/>
        <v>0</v>
      </c>
      <c r="X30" s="231">
        <f t="shared" si="9"/>
        <v>0</v>
      </c>
    </row>
    <row r="31" spans="1:24" s="87" customFormat="1" ht="12.75">
      <c r="A31" s="102"/>
      <c r="B31" s="103"/>
      <c r="C31" s="143"/>
      <c r="D31" s="143"/>
      <c r="E31" s="143"/>
      <c r="F31" s="143"/>
      <c r="G31" s="143"/>
      <c r="H31" s="91"/>
      <c r="I31" s="229">
        <f t="shared" si="5"/>
        <v>0</v>
      </c>
      <c r="J31" s="137"/>
      <c r="K31" s="100"/>
      <c r="L31" s="101"/>
      <c r="M31" s="92"/>
      <c r="N31" s="92"/>
      <c r="O31" s="68"/>
      <c r="P31" s="93"/>
      <c r="Q31" s="93"/>
      <c r="R31" s="99"/>
      <c r="S31" s="91"/>
      <c r="T31" s="94"/>
      <c r="U31" s="231">
        <f t="shared" si="6"/>
        <v>0</v>
      </c>
      <c r="V31" s="231">
        <f t="shared" si="7"/>
        <v>0</v>
      </c>
      <c r="W31" s="231">
        <f t="shared" si="8"/>
        <v>0</v>
      </c>
      <c r="X31" s="231">
        <f t="shared" si="9"/>
        <v>0</v>
      </c>
    </row>
    <row r="32" spans="1:24" s="87" customFormat="1" ht="12.75">
      <c r="A32" s="102"/>
      <c r="B32" s="103"/>
      <c r="C32" s="143"/>
      <c r="D32" s="143"/>
      <c r="E32" s="143"/>
      <c r="F32" s="143"/>
      <c r="G32" s="143"/>
      <c r="H32" s="91"/>
      <c r="I32" s="229">
        <f t="shared" si="5"/>
        <v>0</v>
      </c>
      <c r="J32" s="137"/>
      <c r="K32" s="100"/>
      <c r="L32" s="101"/>
      <c r="M32" s="92"/>
      <c r="N32" s="92"/>
      <c r="O32" s="68"/>
      <c r="P32" s="93"/>
      <c r="Q32" s="93"/>
      <c r="R32" s="99"/>
      <c r="S32" s="91"/>
      <c r="T32" s="94"/>
      <c r="U32" s="231">
        <f t="shared" si="6"/>
        <v>0</v>
      </c>
      <c r="V32" s="231">
        <f t="shared" si="7"/>
        <v>0</v>
      </c>
      <c r="W32" s="231">
        <f t="shared" si="8"/>
        <v>0</v>
      </c>
      <c r="X32" s="231">
        <f t="shared" si="9"/>
        <v>0</v>
      </c>
    </row>
    <row r="33" spans="1:24" s="87" customFormat="1" ht="12.75">
      <c r="A33" s="102"/>
      <c r="B33" s="103"/>
      <c r="C33" s="143"/>
      <c r="D33" s="143"/>
      <c r="E33" s="143"/>
      <c r="F33" s="143"/>
      <c r="G33" s="143"/>
      <c r="H33" s="91"/>
      <c r="I33" s="229">
        <f t="shared" si="5"/>
        <v>0</v>
      </c>
      <c r="J33" s="137"/>
      <c r="K33" s="100"/>
      <c r="L33" s="101"/>
      <c r="M33" s="92"/>
      <c r="N33" s="92"/>
      <c r="O33" s="68"/>
      <c r="P33" s="93"/>
      <c r="Q33" s="93"/>
      <c r="R33" s="99"/>
      <c r="S33" s="91"/>
      <c r="T33" s="94"/>
      <c r="U33" s="231">
        <f t="shared" si="6"/>
        <v>0</v>
      </c>
      <c r="V33" s="231">
        <f t="shared" si="7"/>
        <v>0</v>
      </c>
      <c r="W33" s="231">
        <f t="shared" si="8"/>
        <v>0</v>
      </c>
      <c r="X33" s="231">
        <f t="shared" si="9"/>
        <v>0</v>
      </c>
    </row>
    <row r="34" spans="1:24" s="87" customFormat="1" ht="12.75">
      <c r="A34" s="102"/>
      <c r="B34" s="103"/>
      <c r="C34" s="143"/>
      <c r="D34" s="143"/>
      <c r="E34" s="143"/>
      <c r="F34" s="143"/>
      <c r="G34" s="143"/>
      <c r="H34" s="91"/>
      <c r="I34" s="229">
        <f t="shared" si="5"/>
        <v>0</v>
      </c>
      <c r="J34" s="137"/>
      <c r="K34" s="100"/>
      <c r="L34" s="101"/>
      <c r="M34" s="92"/>
      <c r="N34" s="92"/>
      <c r="O34" s="68"/>
      <c r="P34" s="93"/>
      <c r="Q34" s="93"/>
      <c r="R34" s="99"/>
      <c r="S34" s="91"/>
      <c r="T34" s="94"/>
      <c r="U34" s="231">
        <f t="shared" si="6"/>
        <v>0</v>
      </c>
      <c r="V34" s="231">
        <f t="shared" si="7"/>
        <v>0</v>
      </c>
      <c r="W34" s="231">
        <f t="shared" si="8"/>
        <v>0</v>
      </c>
      <c r="X34" s="231">
        <f t="shared" si="9"/>
        <v>0</v>
      </c>
    </row>
    <row r="35" spans="1:24" s="87" customFormat="1" ht="12.75">
      <c r="A35" s="102"/>
      <c r="B35" s="103"/>
      <c r="C35" s="143"/>
      <c r="D35" s="143"/>
      <c r="E35" s="143"/>
      <c r="F35" s="143"/>
      <c r="G35" s="143"/>
      <c r="H35" s="91"/>
      <c r="I35" s="229">
        <f t="shared" si="5"/>
        <v>0</v>
      </c>
      <c r="J35" s="137"/>
      <c r="K35" s="100"/>
      <c r="L35" s="101"/>
      <c r="M35" s="92"/>
      <c r="N35" s="92"/>
      <c r="O35" s="68"/>
      <c r="P35" s="93"/>
      <c r="Q35" s="93"/>
      <c r="R35" s="99"/>
      <c r="S35" s="91"/>
      <c r="T35" s="94"/>
      <c r="U35" s="231">
        <f t="shared" si="6"/>
        <v>0</v>
      </c>
      <c r="V35" s="231">
        <f t="shared" si="7"/>
        <v>0</v>
      </c>
      <c r="W35" s="231">
        <f t="shared" si="8"/>
        <v>0</v>
      </c>
      <c r="X35" s="231">
        <f t="shared" si="9"/>
        <v>0</v>
      </c>
    </row>
    <row r="36" spans="1:24" s="87" customFormat="1" ht="12.75">
      <c r="A36" s="102"/>
      <c r="B36" s="103"/>
      <c r="C36" s="143"/>
      <c r="D36" s="143"/>
      <c r="E36" s="143"/>
      <c r="F36" s="143"/>
      <c r="G36" s="143"/>
      <c r="H36" s="91"/>
      <c r="I36" s="229">
        <f t="shared" si="5"/>
        <v>0</v>
      </c>
      <c r="J36" s="137"/>
      <c r="K36" s="100"/>
      <c r="L36" s="101"/>
      <c r="M36" s="92"/>
      <c r="N36" s="92"/>
      <c r="O36" s="68"/>
      <c r="P36" s="93"/>
      <c r="Q36" s="93"/>
      <c r="R36" s="99"/>
      <c r="S36" s="91"/>
      <c r="T36" s="94"/>
      <c r="U36" s="231">
        <f t="shared" si="6"/>
        <v>0</v>
      </c>
      <c r="V36" s="231">
        <f t="shared" si="7"/>
        <v>0</v>
      </c>
      <c r="W36" s="231">
        <f t="shared" si="8"/>
        <v>0</v>
      </c>
      <c r="X36" s="231">
        <f t="shared" si="9"/>
        <v>0</v>
      </c>
    </row>
    <row r="37" spans="1:24" s="87" customFormat="1" ht="12.75">
      <c r="A37" s="102"/>
      <c r="B37" s="103"/>
      <c r="C37" s="143"/>
      <c r="D37" s="143"/>
      <c r="E37" s="143"/>
      <c r="F37" s="143"/>
      <c r="G37" s="143"/>
      <c r="H37" s="91"/>
      <c r="I37" s="229">
        <f t="shared" si="5"/>
        <v>0</v>
      </c>
      <c r="J37" s="137"/>
      <c r="K37" s="100"/>
      <c r="L37" s="101"/>
      <c r="M37" s="92"/>
      <c r="N37" s="92"/>
      <c r="O37" s="68"/>
      <c r="P37" s="93"/>
      <c r="Q37" s="93"/>
      <c r="R37" s="99"/>
      <c r="S37" s="91"/>
      <c r="T37" s="94"/>
      <c r="U37" s="231">
        <f t="shared" si="6"/>
        <v>0</v>
      </c>
      <c r="V37" s="231">
        <f t="shared" si="7"/>
        <v>0</v>
      </c>
      <c r="W37" s="231">
        <f t="shared" si="8"/>
        <v>0</v>
      </c>
      <c r="X37" s="231">
        <f t="shared" si="9"/>
        <v>0</v>
      </c>
    </row>
    <row r="38" spans="1:24" s="87" customFormat="1" ht="12.75">
      <c r="A38" s="102"/>
      <c r="B38" s="103"/>
      <c r="C38" s="143"/>
      <c r="D38" s="143"/>
      <c r="E38" s="143"/>
      <c r="F38" s="143"/>
      <c r="G38" s="143"/>
      <c r="H38" s="91"/>
      <c r="I38" s="229">
        <f t="shared" si="5"/>
        <v>0</v>
      </c>
      <c r="J38" s="137"/>
      <c r="K38" s="100"/>
      <c r="L38" s="101"/>
      <c r="M38" s="92"/>
      <c r="N38" s="92"/>
      <c r="O38" s="68"/>
      <c r="P38" s="93"/>
      <c r="Q38" s="93"/>
      <c r="R38" s="99"/>
      <c r="S38" s="91"/>
      <c r="T38" s="94"/>
      <c r="U38" s="231">
        <f t="shared" si="6"/>
        <v>0</v>
      </c>
      <c r="V38" s="231">
        <f t="shared" si="7"/>
        <v>0</v>
      </c>
      <c r="W38" s="231">
        <f t="shared" si="8"/>
        <v>0</v>
      </c>
      <c r="X38" s="231">
        <f t="shared" si="9"/>
        <v>0</v>
      </c>
    </row>
    <row r="39" spans="1:24" s="87" customFormat="1" ht="12.75">
      <c r="A39" s="102"/>
      <c r="B39" s="103"/>
      <c r="C39" s="143"/>
      <c r="D39" s="143"/>
      <c r="E39" s="143"/>
      <c r="F39" s="143"/>
      <c r="G39" s="143"/>
      <c r="H39" s="91"/>
      <c r="I39" s="229">
        <f t="shared" si="5"/>
        <v>0</v>
      </c>
      <c r="J39" s="137"/>
      <c r="K39" s="100"/>
      <c r="L39" s="101"/>
      <c r="M39" s="92"/>
      <c r="N39" s="92"/>
      <c r="O39" s="68"/>
      <c r="P39" s="93"/>
      <c r="Q39" s="93"/>
      <c r="R39" s="99"/>
      <c r="S39" s="91"/>
      <c r="T39" s="94"/>
      <c r="U39" s="231">
        <f t="shared" si="6"/>
        <v>0</v>
      </c>
      <c r="V39" s="231">
        <f t="shared" si="7"/>
        <v>0</v>
      </c>
      <c r="W39" s="231">
        <f t="shared" si="8"/>
        <v>0</v>
      </c>
      <c r="X39" s="231">
        <f t="shared" si="9"/>
        <v>0</v>
      </c>
    </row>
    <row r="40" spans="1:24" s="87" customFormat="1" ht="12.75">
      <c r="A40" s="102"/>
      <c r="B40" s="103"/>
      <c r="C40" s="143"/>
      <c r="D40" s="143"/>
      <c r="E40" s="143"/>
      <c r="F40" s="143"/>
      <c r="G40" s="143"/>
      <c r="H40" s="91"/>
      <c r="I40" s="229">
        <f t="shared" si="5"/>
        <v>0</v>
      </c>
      <c r="J40" s="137"/>
      <c r="K40" s="100"/>
      <c r="L40" s="101"/>
      <c r="M40" s="92"/>
      <c r="N40" s="92"/>
      <c r="O40" s="68"/>
      <c r="P40" s="93"/>
      <c r="Q40" s="93"/>
      <c r="R40" s="99"/>
      <c r="S40" s="91"/>
      <c r="T40" s="94"/>
      <c r="U40" s="231">
        <f t="shared" si="6"/>
        <v>0</v>
      </c>
      <c r="V40" s="231">
        <f t="shared" si="7"/>
        <v>0</v>
      </c>
      <c r="W40" s="231">
        <f t="shared" si="8"/>
        <v>0</v>
      </c>
      <c r="X40" s="231">
        <f t="shared" si="9"/>
        <v>0</v>
      </c>
    </row>
    <row r="41" spans="1:24" s="87" customFormat="1" ht="12.75">
      <c r="A41" s="102"/>
      <c r="B41" s="103"/>
      <c r="C41" s="143"/>
      <c r="D41" s="143"/>
      <c r="E41" s="143"/>
      <c r="F41" s="143"/>
      <c r="G41" s="143"/>
      <c r="H41" s="91"/>
      <c r="I41" s="229">
        <f t="shared" si="5"/>
        <v>0</v>
      </c>
      <c r="J41" s="137"/>
      <c r="K41" s="100"/>
      <c r="L41" s="101"/>
      <c r="M41" s="92"/>
      <c r="N41" s="92"/>
      <c r="O41" s="68"/>
      <c r="P41" s="93"/>
      <c r="Q41" s="93"/>
      <c r="R41" s="99"/>
      <c r="S41" s="91"/>
      <c r="T41" s="94"/>
      <c r="U41" s="231">
        <f t="shared" si="6"/>
        <v>0</v>
      </c>
      <c r="V41" s="231">
        <f t="shared" si="7"/>
        <v>0</v>
      </c>
      <c r="W41" s="231">
        <f t="shared" si="8"/>
        <v>0</v>
      </c>
      <c r="X41" s="231">
        <f t="shared" si="9"/>
        <v>0</v>
      </c>
    </row>
    <row r="42" spans="1:24" s="87" customFormat="1" ht="12.75">
      <c r="A42" s="102"/>
      <c r="B42" s="103"/>
      <c r="C42" s="143"/>
      <c r="D42" s="143"/>
      <c r="E42" s="143"/>
      <c r="F42" s="143"/>
      <c r="G42" s="143"/>
      <c r="H42" s="91"/>
      <c r="I42" s="229">
        <f t="shared" si="5"/>
        <v>0</v>
      </c>
      <c r="J42" s="137"/>
      <c r="K42" s="100"/>
      <c r="L42" s="101"/>
      <c r="M42" s="92"/>
      <c r="N42" s="92"/>
      <c r="O42" s="68"/>
      <c r="P42" s="93"/>
      <c r="Q42" s="93"/>
      <c r="R42" s="99"/>
      <c r="S42" s="91"/>
      <c r="T42" s="94"/>
      <c r="U42" s="231">
        <f t="shared" si="6"/>
        <v>0</v>
      </c>
      <c r="V42" s="231">
        <f t="shared" si="7"/>
        <v>0</v>
      </c>
      <c r="W42" s="231">
        <f t="shared" si="8"/>
        <v>0</v>
      </c>
      <c r="X42" s="231">
        <f t="shared" si="9"/>
        <v>0</v>
      </c>
    </row>
    <row r="43" spans="1:24" s="87" customFormat="1" ht="12.75">
      <c r="A43" s="102"/>
      <c r="B43" s="103"/>
      <c r="C43" s="143"/>
      <c r="D43" s="143"/>
      <c r="E43" s="143"/>
      <c r="F43" s="143"/>
      <c r="G43" s="143"/>
      <c r="H43" s="91"/>
      <c r="I43" s="229">
        <f t="shared" si="5"/>
        <v>0</v>
      </c>
      <c r="J43" s="137"/>
      <c r="K43" s="100"/>
      <c r="L43" s="101"/>
      <c r="M43" s="92"/>
      <c r="N43" s="92"/>
      <c r="O43" s="68"/>
      <c r="P43" s="93"/>
      <c r="Q43" s="93"/>
      <c r="R43" s="99"/>
      <c r="S43" s="91"/>
      <c r="T43" s="94"/>
      <c r="U43" s="231">
        <f t="shared" si="6"/>
        <v>0</v>
      </c>
      <c r="V43" s="231">
        <f t="shared" si="7"/>
        <v>0</v>
      </c>
      <c r="W43" s="231">
        <f t="shared" si="8"/>
        <v>0</v>
      </c>
      <c r="X43" s="231">
        <f t="shared" si="9"/>
        <v>0</v>
      </c>
    </row>
    <row r="44" spans="1:24" s="87" customFormat="1" ht="12.75">
      <c r="A44" s="102"/>
      <c r="B44" s="103"/>
      <c r="C44" s="143"/>
      <c r="D44" s="143"/>
      <c r="E44" s="143"/>
      <c r="F44" s="143"/>
      <c r="G44" s="143"/>
      <c r="H44" s="91"/>
      <c r="I44" s="229">
        <f t="shared" si="5"/>
        <v>0</v>
      </c>
      <c r="J44" s="137"/>
      <c r="K44" s="100"/>
      <c r="L44" s="101"/>
      <c r="M44" s="92"/>
      <c r="N44" s="92"/>
      <c r="O44" s="68"/>
      <c r="P44" s="93"/>
      <c r="Q44" s="93"/>
      <c r="R44" s="99"/>
      <c r="S44" s="91"/>
      <c r="T44" s="94"/>
      <c r="U44" s="231">
        <f t="shared" si="6"/>
        <v>0</v>
      </c>
      <c r="V44" s="231">
        <f t="shared" si="7"/>
        <v>0</v>
      </c>
      <c r="W44" s="231">
        <f t="shared" si="8"/>
        <v>0</v>
      </c>
      <c r="X44" s="231">
        <f t="shared" si="9"/>
        <v>0</v>
      </c>
    </row>
    <row r="45" spans="1:24" s="87" customFormat="1" ht="12.75">
      <c r="A45" s="102"/>
      <c r="B45" s="103"/>
      <c r="C45" s="143"/>
      <c r="D45" s="143"/>
      <c r="E45" s="143"/>
      <c r="F45" s="143"/>
      <c r="G45" s="143"/>
      <c r="H45" s="91"/>
      <c r="I45" s="229">
        <f t="shared" si="5"/>
        <v>0</v>
      </c>
      <c r="J45" s="137"/>
      <c r="K45" s="100"/>
      <c r="L45" s="101"/>
      <c r="M45" s="92"/>
      <c r="N45" s="92"/>
      <c r="O45" s="68"/>
      <c r="P45" s="93"/>
      <c r="Q45" s="93"/>
      <c r="R45" s="99"/>
      <c r="S45" s="91"/>
      <c r="T45" s="94"/>
      <c r="U45" s="231">
        <f t="shared" si="6"/>
        <v>0</v>
      </c>
      <c r="V45" s="231">
        <f t="shared" si="7"/>
        <v>0</v>
      </c>
      <c r="W45" s="231">
        <f t="shared" si="8"/>
        <v>0</v>
      </c>
      <c r="X45" s="231">
        <f t="shared" si="9"/>
        <v>0</v>
      </c>
    </row>
    <row r="46" spans="1:24" s="87" customFormat="1" ht="12.75">
      <c r="A46" s="102"/>
      <c r="B46" s="103"/>
      <c r="C46" s="143"/>
      <c r="D46" s="143"/>
      <c r="E46" s="143"/>
      <c r="F46" s="143"/>
      <c r="G46" s="143"/>
      <c r="H46" s="91"/>
      <c r="I46" s="229">
        <f t="shared" si="5"/>
        <v>0</v>
      </c>
      <c r="J46" s="137"/>
      <c r="K46" s="100"/>
      <c r="L46" s="101"/>
      <c r="M46" s="92"/>
      <c r="N46" s="92"/>
      <c r="O46" s="68"/>
      <c r="P46" s="93"/>
      <c r="Q46" s="93"/>
      <c r="R46" s="99"/>
      <c r="S46" s="91"/>
      <c r="T46" s="94"/>
      <c r="U46" s="231">
        <f t="shared" si="6"/>
        <v>0</v>
      </c>
      <c r="V46" s="231">
        <f t="shared" si="7"/>
        <v>0</v>
      </c>
      <c r="W46" s="231">
        <f t="shared" si="8"/>
        <v>0</v>
      </c>
      <c r="X46" s="231">
        <f t="shared" si="9"/>
        <v>0</v>
      </c>
    </row>
    <row r="47" spans="1:24" s="87" customFormat="1" ht="12.75">
      <c r="A47" s="102"/>
      <c r="B47" s="103"/>
      <c r="C47" s="143"/>
      <c r="D47" s="143"/>
      <c r="E47" s="143"/>
      <c r="F47" s="143"/>
      <c r="G47" s="143"/>
      <c r="H47" s="91"/>
      <c r="I47" s="229">
        <f t="shared" si="5"/>
        <v>0</v>
      </c>
      <c r="J47" s="137"/>
      <c r="K47" s="100"/>
      <c r="L47" s="101"/>
      <c r="M47" s="92"/>
      <c r="N47" s="92"/>
      <c r="O47" s="68"/>
      <c r="P47" s="93"/>
      <c r="Q47" s="93"/>
      <c r="R47" s="99"/>
      <c r="S47" s="91"/>
      <c r="T47" s="94"/>
      <c r="U47" s="231">
        <f t="shared" si="6"/>
        <v>0</v>
      </c>
      <c r="V47" s="231">
        <f t="shared" si="7"/>
        <v>0</v>
      </c>
      <c r="W47" s="231">
        <f t="shared" si="8"/>
        <v>0</v>
      </c>
      <c r="X47" s="231">
        <f t="shared" si="9"/>
        <v>0</v>
      </c>
    </row>
    <row r="48" spans="1:24" s="87" customFormat="1" ht="12.75">
      <c r="A48" s="102"/>
      <c r="B48" s="103"/>
      <c r="C48" s="143"/>
      <c r="D48" s="143"/>
      <c r="E48" s="143"/>
      <c r="F48" s="143"/>
      <c r="G48" s="143"/>
      <c r="H48" s="91"/>
      <c r="I48" s="229">
        <f t="shared" si="5"/>
        <v>0</v>
      </c>
      <c r="J48" s="137"/>
      <c r="K48" s="100"/>
      <c r="L48" s="101"/>
      <c r="M48" s="92"/>
      <c r="N48" s="92"/>
      <c r="O48" s="68"/>
      <c r="P48" s="93"/>
      <c r="Q48" s="93"/>
      <c r="R48" s="99"/>
      <c r="S48" s="91"/>
      <c r="T48" s="94"/>
      <c r="U48" s="231">
        <f t="shared" si="6"/>
        <v>0</v>
      </c>
      <c r="V48" s="231">
        <f t="shared" si="7"/>
        <v>0</v>
      </c>
      <c r="W48" s="231">
        <f t="shared" si="8"/>
        <v>0</v>
      </c>
      <c r="X48" s="231">
        <f t="shared" si="9"/>
        <v>0</v>
      </c>
    </row>
    <row r="49" spans="1:24" s="87" customFormat="1" ht="12.75">
      <c r="A49" s="102"/>
      <c r="B49" s="103"/>
      <c r="C49" s="143"/>
      <c r="D49" s="143"/>
      <c r="E49" s="143"/>
      <c r="F49" s="143"/>
      <c r="G49" s="143"/>
      <c r="H49" s="91"/>
      <c r="I49" s="229">
        <f t="shared" si="5"/>
        <v>0</v>
      </c>
      <c r="J49" s="137"/>
      <c r="K49" s="100"/>
      <c r="L49" s="101"/>
      <c r="M49" s="92"/>
      <c r="N49" s="92"/>
      <c r="O49" s="68"/>
      <c r="P49" s="93"/>
      <c r="Q49" s="93"/>
      <c r="R49" s="99"/>
      <c r="S49" s="91"/>
      <c r="T49" s="94"/>
      <c r="U49" s="231">
        <f t="shared" si="6"/>
        <v>0</v>
      </c>
      <c r="V49" s="231">
        <f t="shared" si="7"/>
        <v>0</v>
      </c>
      <c r="W49" s="231">
        <f t="shared" si="8"/>
        <v>0</v>
      </c>
      <c r="X49" s="231">
        <f t="shared" si="9"/>
        <v>0</v>
      </c>
    </row>
    <row r="50" spans="1:24" s="87" customFormat="1" ht="12.75">
      <c r="A50" s="102"/>
      <c r="B50" s="103"/>
      <c r="C50" s="143"/>
      <c r="D50" s="143"/>
      <c r="E50" s="143"/>
      <c r="F50" s="143"/>
      <c r="G50" s="143"/>
      <c r="H50" s="91"/>
      <c r="I50" s="229">
        <f t="shared" si="5"/>
        <v>0</v>
      </c>
      <c r="J50" s="137"/>
      <c r="K50" s="100"/>
      <c r="L50" s="101"/>
      <c r="M50" s="92"/>
      <c r="N50" s="92"/>
      <c r="O50" s="68"/>
      <c r="P50" s="93"/>
      <c r="Q50" s="93"/>
      <c r="R50" s="99"/>
      <c r="S50" s="91"/>
      <c r="T50" s="94"/>
      <c r="U50" s="231">
        <f t="shared" si="6"/>
        <v>0</v>
      </c>
      <c r="V50" s="231">
        <f t="shared" si="7"/>
        <v>0</v>
      </c>
      <c r="W50" s="231">
        <f t="shared" si="8"/>
        <v>0</v>
      </c>
      <c r="X50" s="231">
        <f t="shared" si="9"/>
        <v>0</v>
      </c>
    </row>
    <row r="51" spans="1:24" ht="12.75">
      <c r="A51" s="102"/>
      <c r="B51" s="103"/>
      <c r="C51" s="143"/>
      <c r="D51" s="143"/>
      <c r="E51" s="143"/>
      <c r="F51" s="143"/>
      <c r="G51" s="143"/>
      <c r="H51" s="91"/>
      <c r="I51" s="229">
        <f t="shared" si="5"/>
        <v>0</v>
      </c>
      <c r="J51" s="137"/>
      <c r="K51" s="100"/>
      <c r="L51" s="101"/>
      <c r="M51" s="92"/>
      <c r="N51" s="92"/>
      <c r="O51" s="68"/>
      <c r="P51" s="93"/>
      <c r="Q51" s="93"/>
      <c r="R51" s="99"/>
      <c r="S51" s="91"/>
      <c r="T51" s="94"/>
      <c r="U51" s="231">
        <f t="shared" si="6"/>
        <v>0</v>
      </c>
      <c r="V51" s="231">
        <f t="shared" si="7"/>
        <v>0</v>
      </c>
      <c r="W51" s="231">
        <f t="shared" si="8"/>
        <v>0</v>
      </c>
      <c r="X51" s="231">
        <f t="shared" si="9"/>
        <v>0</v>
      </c>
    </row>
    <row r="52" spans="1:24" s="87" customFormat="1" ht="12.75">
      <c r="A52" s="102"/>
      <c r="B52" s="103"/>
      <c r="C52" s="143"/>
      <c r="D52" s="143"/>
      <c r="E52" s="143"/>
      <c r="F52" s="143"/>
      <c r="G52" s="143"/>
      <c r="H52" s="91"/>
      <c r="I52" s="229">
        <f t="shared" si="5"/>
        <v>0</v>
      </c>
      <c r="J52" s="137"/>
      <c r="K52" s="100"/>
      <c r="L52" s="101"/>
      <c r="M52" s="92"/>
      <c r="N52" s="92"/>
      <c r="O52" s="68"/>
      <c r="P52" s="93"/>
      <c r="Q52" s="93"/>
      <c r="R52" s="99"/>
      <c r="S52" s="91"/>
      <c r="T52" s="94"/>
      <c r="U52" s="231">
        <f t="shared" si="6"/>
        <v>0</v>
      </c>
      <c r="V52" s="231">
        <f t="shared" si="7"/>
        <v>0</v>
      </c>
      <c r="W52" s="231">
        <f t="shared" si="8"/>
        <v>0</v>
      </c>
      <c r="X52" s="231">
        <f t="shared" si="9"/>
        <v>0</v>
      </c>
    </row>
    <row r="53" spans="1:24" s="87" customFormat="1" ht="12.75">
      <c r="A53" s="102"/>
      <c r="B53" s="103"/>
      <c r="C53" s="143"/>
      <c r="D53" s="143"/>
      <c r="E53" s="143"/>
      <c r="F53" s="143"/>
      <c r="G53" s="143"/>
      <c r="H53" s="91"/>
      <c r="I53" s="229">
        <f t="shared" si="5"/>
        <v>0</v>
      </c>
      <c r="J53" s="137"/>
      <c r="K53" s="100"/>
      <c r="L53" s="101"/>
      <c r="M53" s="92"/>
      <c r="N53" s="92"/>
      <c r="O53" s="68"/>
      <c r="P53" s="93"/>
      <c r="Q53" s="93"/>
      <c r="R53" s="99"/>
      <c r="S53" s="91"/>
      <c r="T53" s="94"/>
      <c r="U53" s="231">
        <f t="shared" si="6"/>
        <v>0</v>
      </c>
      <c r="V53" s="231">
        <f t="shared" si="7"/>
        <v>0</v>
      </c>
      <c r="W53" s="231">
        <f t="shared" si="8"/>
        <v>0</v>
      </c>
      <c r="X53" s="231">
        <f t="shared" si="9"/>
        <v>0</v>
      </c>
    </row>
    <row r="54" spans="1:24" s="87" customFormat="1" ht="12.75">
      <c r="A54" s="102"/>
      <c r="B54" s="103"/>
      <c r="C54" s="143"/>
      <c r="D54" s="143"/>
      <c r="E54" s="143"/>
      <c r="F54" s="143"/>
      <c r="G54" s="143"/>
      <c r="H54" s="91"/>
      <c r="I54" s="229">
        <f t="shared" si="5"/>
        <v>0</v>
      </c>
      <c r="J54" s="137"/>
      <c r="K54" s="100"/>
      <c r="L54" s="101"/>
      <c r="M54" s="92"/>
      <c r="N54" s="92"/>
      <c r="O54" s="68"/>
      <c r="P54" s="93"/>
      <c r="Q54" s="93"/>
      <c r="R54" s="99"/>
      <c r="S54" s="91"/>
      <c r="T54" s="94"/>
      <c r="U54" s="231">
        <f t="shared" si="6"/>
        <v>0</v>
      </c>
      <c r="V54" s="231">
        <f t="shared" si="7"/>
        <v>0</v>
      </c>
      <c r="W54" s="231">
        <f t="shared" si="8"/>
        <v>0</v>
      </c>
      <c r="X54" s="231">
        <f t="shared" si="9"/>
        <v>0</v>
      </c>
    </row>
    <row r="55" spans="1:24" s="87" customFormat="1" ht="12.75">
      <c r="A55" s="102"/>
      <c r="B55" s="103"/>
      <c r="C55" s="143"/>
      <c r="D55" s="143"/>
      <c r="E55" s="143"/>
      <c r="F55" s="143"/>
      <c r="G55" s="143"/>
      <c r="H55" s="91"/>
      <c r="I55" s="229">
        <f>SUM(C55:G55)</f>
        <v>0</v>
      </c>
      <c r="J55" s="137"/>
      <c r="K55" s="100"/>
      <c r="L55" s="101"/>
      <c r="M55" s="92"/>
      <c r="N55" s="92"/>
      <c r="O55" s="68"/>
      <c r="P55" s="93"/>
      <c r="Q55" s="93"/>
      <c r="R55" s="99"/>
      <c r="S55" s="91"/>
      <c r="T55" s="94"/>
      <c r="U55" s="231">
        <f>SUMIF(annexureChallanSrno,A55,annexureTotalDeposit)</f>
        <v>0</v>
      </c>
      <c r="V55" s="231">
        <f>SUMIF(annexureChallanSrno,A55,annexureTDS)</f>
        <v>0</v>
      </c>
      <c r="W55" s="231">
        <f>SUMIF(annexureChallanSrno,A55,annexureSurcharges)</f>
        <v>0</v>
      </c>
      <c r="X55" s="231">
        <f>SUMIF(annexureChallanSrno,A55,annexureEducation)</f>
        <v>0</v>
      </c>
    </row>
    <row r="56" spans="1:24" s="87" customFormat="1" ht="12.75">
      <c r="A56" s="102"/>
      <c r="B56" s="103"/>
      <c r="C56" s="143"/>
      <c r="D56" s="143"/>
      <c r="E56" s="143"/>
      <c r="F56" s="143"/>
      <c r="G56" s="143"/>
      <c r="H56" s="91"/>
      <c r="I56" s="229">
        <f t="shared" si="5"/>
        <v>0</v>
      </c>
      <c r="J56" s="137"/>
      <c r="K56" s="100"/>
      <c r="L56" s="101"/>
      <c r="M56" s="92"/>
      <c r="N56" s="92"/>
      <c r="O56" s="68"/>
      <c r="P56" s="93"/>
      <c r="Q56" s="93"/>
      <c r="R56" s="99"/>
      <c r="S56" s="91"/>
      <c r="T56" s="94"/>
      <c r="U56" s="231">
        <f t="shared" si="6"/>
        <v>0</v>
      </c>
      <c r="V56" s="231">
        <f t="shared" si="7"/>
        <v>0</v>
      </c>
      <c r="W56" s="231">
        <f t="shared" si="8"/>
        <v>0</v>
      </c>
      <c r="X56" s="231">
        <f t="shared" si="9"/>
        <v>0</v>
      </c>
    </row>
    <row r="57" spans="1:24" s="87" customFormat="1" ht="12.75" hidden="1">
      <c r="A57" s="128"/>
      <c r="B57" s="129"/>
      <c r="C57" s="145"/>
      <c r="D57" s="145"/>
      <c r="E57" s="145"/>
      <c r="F57" s="129"/>
      <c r="G57" s="129"/>
      <c r="H57" s="130"/>
      <c r="I57" s="142">
        <f t="shared" si="5"/>
        <v>0</v>
      </c>
      <c r="J57" s="138"/>
      <c r="K57" s="131"/>
      <c r="L57" s="132"/>
      <c r="M57" s="133"/>
      <c r="N57" s="133"/>
      <c r="O57" s="134"/>
      <c r="P57" s="135"/>
      <c r="Q57" s="136"/>
      <c r="R57" s="164"/>
      <c r="S57" s="130"/>
      <c r="T57" s="124"/>
      <c r="U57" s="165">
        <f t="shared" si="6"/>
        <v>0</v>
      </c>
      <c r="V57" s="165">
        <f t="shared" si="7"/>
        <v>0</v>
      </c>
      <c r="W57" s="165">
        <f t="shared" si="8"/>
        <v>0</v>
      </c>
      <c r="X57" s="165">
        <f t="shared" si="9"/>
        <v>0</v>
      </c>
    </row>
    <row r="58" spans="1:24" s="82" customFormat="1" ht="13.5" thickBot="1">
      <c r="A58" s="222" t="s">
        <v>94</v>
      </c>
      <c r="B58" s="223"/>
      <c r="C58" s="224">
        <f>SUM(C7:C57)</f>
        <v>0</v>
      </c>
      <c r="D58" s="224">
        <f>SUM(D7:D57)</f>
        <v>0</v>
      </c>
      <c r="E58" s="224">
        <f>SUM(E7:E57)</f>
        <v>0</v>
      </c>
      <c r="F58" s="224">
        <f>SUM(F7:F57)</f>
        <v>0</v>
      </c>
      <c r="G58" s="224">
        <f>SUM(G7:G57)</f>
        <v>0</v>
      </c>
      <c r="H58" s="225">
        <f>SUM(H7:H16)</f>
        <v>0</v>
      </c>
      <c r="I58" s="226">
        <f>SUM(I7:I57)</f>
        <v>0</v>
      </c>
      <c r="J58" s="227"/>
      <c r="K58" s="219"/>
      <c r="L58" s="227"/>
      <c r="M58" s="219"/>
      <c r="N58" s="227"/>
      <c r="O58" s="219"/>
      <c r="P58" s="227"/>
      <c r="Q58" s="228"/>
      <c r="R58" s="228">
        <f>SUM(R7:R57)</f>
        <v>0</v>
      </c>
      <c r="S58" s="228">
        <f>SUM(S7:S57)</f>
        <v>0</v>
      </c>
      <c r="T58" s="225" t="e">
        <f>SUM(#REF!)</f>
        <v>#REF!</v>
      </c>
      <c r="U58" s="228">
        <f>SUM(U7:U57)</f>
        <v>0</v>
      </c>
      <c r="V58" s="228">
        <f>SUM(V7:V57)</f>
        <v>0</v>
      </c>
      <c r="W58" s="228">
        <f>SUM(W7:W57)</f>
        <v>0</v>
      </c>
      <c r="X58" s="228">
        <f>SUM(X7:X57)</f>
        <v>0</v>
      </c>
    </row>
    <row r="59" spans="10:11" ht="12.75">
      <c r="J59" s="110"/>
      <c r="K59" s="109"/>
    </row>
    <row r="60" spans="1:12" ht="12.75" hidden="1">
      <c r="A60" s="87" t="s">
        <v>110</v>
      </c>
      <c r="K60" s="87"/>
      <c r="L60" s="88"/>
    </row>
    <row r="61" ht="12.75" hidden="1">
      <c r="K61" s="89"/>
    </row>
    <row r="62" spans="1:12" ht="12.75" hidden="1">
      <c r="A62" s="360" t="s">
        <v>76</v>
      </c>
      <c r="B62" s="360"/>
      <c r="C62" s="360"/>
      <c r="D62" s="360"/>
      <c r="E62" s="360"/>
      <c r="F62" s="360"/>
      <c r="G62" s="360"/>
      <c r="H62" s="360"/>
      <c r="I62" s="360"/>
      <c r="J62" s="360"/>
      <c r="K62" s="360"/>
      <c r="L62" s="360"/>
    </row>
    <row r="63" ht="12.75" hidden="1">
      <c r="K63" s="87"/>
    </row>
    <row r="64" spans="1:11" ht="12.75" hidden="1">
      <c r="A64" s="90" t="s">
        <v>477</v>
      </c>
      <c r="B64" s="90"/>
      <c r="C64" s="90"/>
      <c r="D64" s="87" t="s">
        <v>478</v>
      </c>
      <c r="K64" s="87"/>
    </row>
    <row r="65" ht="12.75" hidden="1">
      <c r="K65" s="87"/>
    </row>
    <row r="66" ht="12.75" hidden="1">
      <c r="K66" s="87"/>
    </row>
    <row r="67" spans="1:16" ht="12.75" hidden="1">
      <c r="A67" s="87" t="s">
        <v>78</v>
      </c>
      <c r="D67" s="87" t="s">
        <v>79</v>
      </c>
      <c r="K67" s="87"/>
      <c r="N67" s="359"/>
      <c r="O67" s="359"/>
      <c r="P67" s="359"/>
    </row>
    <row r="68" spans="1:16" ht="12.75" hidden="1">
      <c r="A68" s="87" t="s">
        <v>80</v>
      </c>
      <c r="D68" s="87" t="s">
        <v>81</v>
      </c>
      <c r="K68" s="107"/>
      <c r="N68" s="357"/>
      <c r="O68" s="358"/>
      <c r="P68" s="358"/>
    </row>
    <row r="69" spans="11:16" ht="12.75">
      <c r="K69" s="108"/>
      <c r="N69" s="357"/>
      <c r="O69" s="358"/>
      <c r="P69" s="358"/>
    </row>
    <row r="70" spans="1:11" ht="12.75">
      <c r="A70" s="156" t="s">
        <v>611</v>
      </c>
      <c r="K70" s="87"/>
    </row>
    <row r="71" spans="1:12" ht="12.75">
      <c r="A71" t="s">
        <v>609</v>
      </c>
      <c r="K71" s="87"/>
      <c r="L71" s="88"/>
    </row>
    <row r="72" spans="1:12" ht="12.75">
      <c r="A72" s="87" t="s">
        <v>83</v>
      </c>
      <c r="K72" s="87"/>
      <c r="L72" s="88"/>
    </row>
    <row r="73" spans="1:255" ht="12.75">
      <c r="A73" s="87" t="s">
        <v>610</v>
      </c>
      <c r="K73" s="87"/>
      <c r="L73" s="88"/>
      <c r="IS73" s="15"/>
      <c r="IT73" s="15"/>
      <c r="IU73" s="18">
        <v>0</v>
      </c>
    </row>
    <row r="74" spans="11:255" ht="12.75">
      <c r="K74" s="87"/>
      <c r="L74" s="88"/>
      <c r="IS74" s="15"/>
      <c r="IT74" s="15"/>
      <c r="IU74" s="15" t="s">
        <v>111</v>
      </c>
    </row>
    <row r="75" spans="10:11" ht="12.75">
      <c r="J75" s="110"/>
      <c r="K75" s="111"/>
    </row>
    <row r="76" spans="10:11" ht="12.75">
      <c r="J76" s="110"/>
      <c r="K76" s="111"/>
    </row>
    <row r="77" spans="10:11" ht="12.75">
      <c r="J77" s="110"/>
      <c r="K77" s="111"/>
    </row>
    <row r="78" spans="10:11" ht="12.75">
      <c r="J78" s="110"/>
      <c r="K78" s="111"/>
    </row>
    <row r="79" spans="10:11" ht="12.75">
      <c r="J79" s="110"/>
      <c r="K79" s="111"/>
    </row>
    <row r="80" spans="10:11" ht="12.75">
      <c r="J80" s="110"/>
      <c r="K80" s="111"/>
    </row>
    <row r="81" spans="10:11" ht="12.75">
      <c r="J81" s="110"/>
      <c r="K81" s="111"/>
    </row>
    <row r="82" spans="10:11" ht="12.75">
      <c r="J82" s="110"/>
      <c r="K82" s="111"/>
    </row>
    <row r="83" spans="10:11" ht="12.75">
      <c r="J83" s="110"/>
      <c r="K83" s="111"/>
    </row>
    <row r="84" spans="10:11" ht="12.75">
      <c r="J84" s="110"/>
      <c r="K84" s="111"/>
    </row>
    <row r="85" spans="10:11" ht="12.75">
      <c r="J85" s="110"/>
      <c r="K85" s="111"/>
    </row>
    <row r="86" spans="10:11" ht="12.75">
      <c r="J86" s="110"/>
      <c r="K86" s="111"/>
    </row>
    <row r="87" spans="10:11" ht="12.75">
      <c r="J87" s="110"/>
      <c r="K87" s="111"/>
    </row>
    <row r="88" spans="10:11" ht="12.75">
      <c r="J88" s="110"/>
      <c r="K88" s="111"/>
    </row>
    <row r="89" spans="10:11" ht="12.75">
      <c r="J89" s="110"/>
      <c r="K89" s="111"/>
    </row>
    <row r="90" spans="10:11" ht="12.75">
      <c r="J90" s="110"/>
      <c r="K90" s="111"/>
    </row>
    <row r="91" spans="10:11" ht="12.75">
      <c r="J91" s="110"/>
      <c r="K91" s="111"/>
    </row>
    <row r="92" spans="10:11" ht="12.75">
      <c r="J92" s="110"/>
      <c r="K92" s="111"/>
    </row>
    <row r="93" spans="10:11" ht="12.75">
      <c r="J93" s="110"/>
      <c r="K93" s="111"/>
    </row>
    <row r="94" spans="10:11" ht="12.75">
      <c r="J94" s="110"/>
      <c r="K94" s="111"/>
    </row>
    <row r="95" spans="10:11" ht="12.75">
      <c r="J95" s="110"/>
      <c r="K95" s="111"/>
    </row>
    <row r="96" spans="10:11" ht="12.75">
      <c r="J96" s="110"/>
      <c r="K96" s="111"/>
    </row>
    <row r="97" spans="10:11" ht="12.75">
      <c r="J97" s="110"/>
      <c r="K97" s="111"/>
    </row>
    <row r="98" spans="10:11" ht="12.75">
      <c r="J98" s="110"/>
      <c r="K98" s="111"/>
    </row>
    <row r="99" spans="10:11" ht="12.75">
      <c r="J99" s="110"/>
      <c r="K99" s="111"/>
    </row>
    <row r="100" spans="10:11" ht="12.75">
      <c r="J100" s="110"/>
      <c r="K100" s="111"/>
    </row>
    <row r="101" spans="10:11" ht="12.75">
      <c r="J101" s="110"/>
      <c r="K101" s="111"/>
    </row>
    <row r="102" spans="10:11" ht="12.75">
      <c r="J102" s="110"/>
      <c r="K102" s="111"/>
    </row>
    <row r="103" spans="10:11" ht="12.75">
      <c r="J103" s="110"/>
      <c r="K103" s="111"/>
    </row>
    <row r="104" spans="10:11" ht="12.75">
      <c r="J104" s="110"/>
      <c r="K104" s="111"/>
    </row>
    <row r="105" spans="10:11" ht="12.75">
      <c r="J105" s="110"/>
      <c r="K105" s="111"/>
    </row>
    <row r="106" spans="10:11" ht="12.75">
      <c r="J106" s="110"/>
      <c r="K106" s="111"/>
    </row>
    <row r="107" spans="10:11" ht="12.75">
      <c r="J107" s="110"/>
      <c r="K107" s="111"/>
    </row>
    <row r="108" spans="10:11" ht="12.75">
      <c r="J108" s="110"/>
      <c r="K108" s="111"/>
    </row>
    <row r="109" spans="10:11" ht="12.75">
      <c r="J109" s="110"/>
      <c r="K109" s="111"/>
    </row>
    <row r="110" spans="10:11" ht="12.75">
      <c r="J110" s="110"/>
      <c r="K110" s="111"/>
    </row>
    <row r="111" spans="10:11" ht="12.75">
      <c r="J111" s="110"/>
      <c r="K111" s="111"/>
    </row>
    <row r="112" spans="10:11" ht="12.75">
      <c r="J112" s="110"/>
      <c r="K112" s="111"/>
    </row>
    <row r="113" spans="10:11" ht="12.75">
      <c r="J113" s="110"/>
      <c r="K113" s="111"/>
    </row>
    <row r="114" spans="10:11" ht="12.75">
      <c r="J114" s="110"/>
      <c r="K114" s="111"/>
    </row>
    <row r="115" spans="10:11" ht="12.75">
      <c r="J115" s="110"/>
      <c r="K115" s="111"/>
    </row>
    <row r="116" spans="10:11" ht="12.75">
      <c r="J116" s="110"/>
      <c r="K116" s="111"/>
    </row>
    <row r="117" spans="10:11" ht="12.75">
      <c r="J117" s="110"/>
      <c r="K117" s="111"/>
    </row>
    <row r="118" spans="10:11" ht="12.75">
      <c r="J118" s="110"/>
      <c r="K118" s="111"/>
    </row>
    <row r="119" spans="10:11" ht="12.75">
      <c r="J119" s="110"/>
      <c r="K119" s="111"/>
    </row>
    <row r="120" spans="10:11" ht="12.75">
      <c r="J120" s="110"/>
      <c r="K120" s="111"/>
    </row>
    <row r="121" spans="10:11" ht="12.75">
      <c r="J121" s="110"/>
      <c r="K121" s="111"/>
    </row>
    <row r="122" spans="10:11" ht="12.75">
      <c r="J122" s="110"/>
      <c r="K122" s="111"/>
    </row>
    <row r="123" spans="10:11" ht="12.75">
      <c r="J123" s="110"/>
      <c r="K123" s="111"/>
    </row>
    <row r="124" spans="10:11" ht="12.75">
      <c r="J124" s="110"/>
      <c r="K124" s="111"/>
    </row>
    <row r="125" spans="10:11" ht="12.75">
      <c r="J125" s="110"/>
      <c r="K125" s="111"/>
    </row>
    <row r="126" spans="10:11" ht="12.75">
      <c r="J126" s="110"/>
      <c r="K126" s="111"/>
    </row>
    <row r="127" spans="10:11" ht="12.75">
      <c r="J127" s="110"/>
      <c r="K127" s="111"/>
    </row>
    <row r="128" spans="10:11" ht="12.75">
      <c r="J128" s="110"/>
      <c r="K128" s="111"/>
    </row>
    <row r="129" spans="10:11" ht="12.75">
      <c r="J129" s="110"/>
      <c r="K129" s="111"/>
    </row>
    <row r="130" spans="10:11" ht="12.75">
      <c r="J130" s="110"/>
      <c r="K130" s="111"/>
    </row>
    <row r="131" spans="10:11" ht="12.75">
      <c r="J131" s="110"/>
      <c r="K131" s="111"/>
    </row>
    <row r="132" spans="10:11" ht="12.75">
      <c r="J132" s="110"/>
      <c r="K132" s="111"/>
    </row>
    <row r="133" spans="10:11" ht="12.75">
      <c r="J133" s="110"/>
      <c r="K133" s="111"/>
    </row>
    <row r="134" spans="10:11" ht="12.75">
      <c r="J134" s="110"/>
      <c r="K134" s="111"/>
    </row>
    <row r="135" spans="10:11" ht="12.75">
      <c r="J135" s="110"/>
      <c r="K135" s="111"/>
    </row>
    <row r="136" spans="10:11" ht="12.75">
      <c r="J136" s="110"/>
      <c r="K136" s="111"/>
    </row>
    <row r="137" spans="10:11" ht="12.75">
      <c r="J137" s="110"/>
      <c r="K137" s="111"/>
    </row>
    <row r="138" spans="10:11" ht="12.75">
      <c r="J138" s="110"/>
      <c r="K138" s="111"/>
    </row>
    <row r="139" spans="10:11" ht="12.75">
      <c r="J139" s="110"/>
      <c r="K139" s="111"/>
    </row>
    <row r="140" spans="10:11" ht="12.75">
      <c r="J140" s="110"/>
      <c r="K140" s="111"/>
    </row>
    <row r="141" spans="10:11" ht="12.75">
      <c r="J141" s="110"/>
      <c r="K141" s="111"/>
    </row>
    <row r="142" spans="10:11" ht="12.75">
      <c r="J142" s="110"/>
      <c r="K142" s="111"/>
    </row>
    <row r="143" spans="10:11" ht="12.75">
      <c r="J143" s="110"/>
      <c r="K143" s="111"/>
    </row>
    <row r="144" spans="10:11" ht="12.75">
      <c r="J144" s="110"/>
      <c r="K144" s="111"/>
    </row>
    <row r="145" spans="10:11" ht="12.75">
      <c r="J145" s="110"/>
      <c r="K145" s="111"/>
    </row>
    <row r="146" spans="10:11" ht="12.75">
      <c r="J146" s="110"/>
      <c r="K146" s="111"/>
    </row>
    <row r="147" spans="10:11" ht="12.75">
      <c r="J147" s="110"/>
      <c r="K147" s="111"/>
    </row>
    <row r="148" spans="10:11" ht="12.75">
      <c r="J148" s="110"/>
      <c r="K148" s="111"/>
    </row>
    <row r="149" spans="10:11" ht="12.75">
      <c r="J149" s="110"/>
      <c r="K149" s="111"/>
    </row>
    <row r="150" spans="10:11" ht="12.75">
      <c r="J150" s="110"/>
      <c r="K150" s="111"/>
    </row>
    <row r="151" spans="10:11" ht="12.75">
      <c r="J151" s="110"/>
      <c r="K151" s="111"/>
    </row>
    <row r="152" spans="10:11" ht="12.75">
      <c r="J152" s="110"/>
      <c r="K152" s="111"/>
    </row>
    <row r="153" spans="10:11" ht="12.75">
      <c r="J153" s="110"/>
      <c r="K153" s="111"/>
    </row>
    <row r="154" spans="10:11" ht="12.75">
      <c r="J154" s="110"/>
      <c r="K154" s="111"/>
    </row>
    <row r="155" spans="10:11" ht="12.75">
      <c r="J155" s="110"/>
      <c r="K155" s="111"/>
    </row>
    <row r="156" spans="10:11" ht="12.75">
      <c r="J156" s="110"/>
      <c r="K156" s="111"/>
    </row>
    <row r="157" spans="10:11" ht="12.75">
      <c r="J157" s="110"/>
      <c r="K157" s="111"/>
    </row>
    <row r="158" spans="10:11" ht="12.75">
      <c r="J158" s="110"/>
      <c r="K158" s="111"/>
    </row>
    <row r="159" spans="10:11" ht="12.75">
      <c r="J159" s="110"/>
      <c r="K159" s="111"/>
    </row>
    <row r="160" spans="10:11" ht="12.75">
      <c r="J160" s="110"/>
      <c r="K160" s="111"/>
    </row>
    <row r="161" spans="10:11" ht="12.75">
      <c r="J161" s="110"/>
      <c r="K161" s="111"/>
    </row>
    <row r="162" spans="10:11" ht="12.75">
      <c r="J162" s="110"/>
      <c r="K162" s="111"/>
    </row>
    <row r="163" spans="10:11" ht="12.75">
      <c r="J163" s="110"/>
      <c r="K163" s="111"/>
    </row>
    <row r="164" spans="10:11" ht="12.75">
      <c r="J164" s="110"/>
      <c r="K164" s="111"/>
    </row>
    <row r="165" spans="10:11" ht="12.75">
      <c r="J165" s="110"/>
      <c r="K165" s="111"/>
    </row>
    <row r="166" spans="10:11" ht="12.75">
      <c r="J166" s="110"/>
      <c r="K166" s="111"/>
    </row>
    <row r="167" spans="10:11" ht="12.75">
      <c r="J167" s="110"/>
      <c r="K167" s="111"/>
    </row>
    <row r="168" spans="10:11" ht="12.75">
      <c r="J168" s="110"/>
      <c r="K168" s="111"/>
    </row>
    <row r="169" spans="10:11" ht="12.75">
      <c r="J169" s="110"/>
      <c r="K169" s="111"/>
    </row>
    <row r="170" spans="10:11" ht="12.75">
      <c r="J170" s="110"/>
      <c r="K170" s="111"/>
    </row>
    <row r="171" spans="10:11" ht="12.75">
      <c r="J171" s="110"/>
      <c r="K171" s="111"/>
    </row>
    <row r="172" spans="10:11" ht="12.75">
      <c r="J172" s="110"/>
      <c r="K172" s="111"/>
    </row>
    <row r="173" spans="10:11" ht="12.75">
      <c r="J173" s="110"/>
      <c r="K173" s="111"/>
    </row>
    <row r="174" spans="10:11" ht="12.75">
      <c r="J174" s="110"/>
      <c r="K174" s="111"/>
    </row>
    <row r="175" spans="10:11" ht="12.75">
      <c r="J175" s="110"/>
      <c r="K175" s="111"/>
    </row>
    <row r="176" spans="10:11" ht="12.75">
      <c r="J176" s="110"/>
      <c r="K176" s="111"/>
    </row>
    <row r="177" spans="10:11" ht="12.75">
      <c r="J177" s="110"/>
      <c r="K177" s="111"/>
    </row>
    <row r="178" spans="10:11" ht="12.75">
      <c r="J178" s="110"/>
      <c r="K178" s="111"/>
    </row>
    <row r="179" spans="10:11" ht="12.75">
      <c r="J179" s="110"/>
      <c r="K179" s="111"/>
    </row>
    <row r="180" spans="10:11" ht="12.75">
      <c r="J180" s="110"/>
      <c r="K180" s="111"/>
    </row>
    <row r="181" spans="10:11" ht="12.75">
      <c r="J181" s="110"/>
      <c r="K181" s="111"/>
    </row>
    <row r="182" spans="10:11" ht="12.75">
      <c r="J182" s="110"/>
      <c r="K182" s="111"/>
    </row>
    <row r="183" spans="10:11" ht="12.75">
      <c r="J183" s="110"/>
      <c r="K183" s="111"/>
    </row>
    <row r="184" spans="10:11" ht="12.75">
      <c r="J184" s="110"/>
      <c r="K184" s="111"/>
    </row>
    <row r="185" spans="10:11" ht="12.75">
      <c r="J185" s="110"/>
      <c r="K185" s="111"/>
    </row>
    <row r="186" spans="10:11" ht="12.75">
      <c r="J186" s="110"/>
      <c r="K186" s="111"/>
    </row>
    <row r="187" spans="10:11" ht="12.75">
      <c r="J187" s="110"/>
      <c r="K187" s="111"/>
    </row>
    <row r="188" spans="10:11" ht="12.75">
      <c r="J188" s="110"/>
      <c r="K188" s="111"/>
    </row>
    <row r="189" spans="10:11" ht="12.75">
      <c r="J189" s="110"/>
      <c r="K189" s="111"/>
    </row>
    <row r="190" spans="10:11" ht="12.75">
      <c r="J190" s="110"/>
      <c r="K190" s="111"/>
    </row>
    <row r="191" spans="10:11" ht="12.75">
      <c r="J191" s="110"/>
      <c r="K191" s="111"/>
    </row>
    <row r="192" spans="10:11" ht="12.75">
      <c r="J192" s="110"/>
      <c r="K192" s="111"/>
    </row>
    <row r="193" spans="10:11" ht="12.75">
      <c r="J193" s="110"/>
      <c r="K193" s="111"/>
    </row>
    <row r="194" spans="10:11" ht="12.75">
      <c r="J194" s="110"/>
      <c r="K194" s="111"/>
    </row>
    <row r="195" spans="10:11" ht="12.75">
      <c r="J195" s="110"/>
      <c r="K195" s="111"/>
    </row>
    <row r="196" spans="10:11" ht="12.75">
      <c r="J196" s="110"/>
      <c r="K196" s="111"/>
    </row>
    <row r="197" spans="10:11" ht="12.75">
      <c r="J197" s="110"/>
      <c r="K197" s="111"/>
    </row>
    <row r="198" spans="10:11" ht="12.75">
      <c r="J198" s="110"/>
      <c r="K198" s="111"/>
    </row>
    <row r="199" spans="10:11" ht="12.75">
      <c r="J199" s="110"/>
      <c r="K199" s="111"/>
    </row>
    <row r="200" spans="10:11" ht="12.75">
      <c r="J200" s="110"/>
      <c r="K200" s="111"/>
    </row>
    <row r="201" spans="10:11" ht="12.75">
      <c r="J201" s="110"/>
      <c r="K201" s="111"/>
    </row>
    <row r="202" spans="10:11" ht="12.75">
      <c r="J202" s="110"/>
      <c r="K202" s="111"/>
    </row>
    <row r="203" spans="10:11" ht="12.75">
      <c r="J203" s="110"/>
      <c r="K203" s="111"/>
    </row>
    <row r="204" spans="10:11" ht="12.75">
      <c r="J204" s="110"/>
      <c r="K204" s="111"/>
    </row>
    <row r="205" spans="10:11" ht="12.75">
      <c r="J205" s="110"/>
      <c r="K205" s="111"/>
    </row>
    <row r="206" spans="10:11" ht="12.75">
      <c r="J206" s="110"/>
      <c r="K206" s="111"/>
    </row>
    <row r="207" spans="10:11" ht="12.75">
      <c r="J207" s="110"/>
      <c r="K207" s="111"/>
    </row>
    <row r="208" spans="10:11" ht="12.75">
      <c r="J208" s="110"/>
      <c r="K208" s="111"/>
    </row>
    <row r="209" spans="10:11" ht="12.75">
      <c r="J209" s="110"/>
      <c r="K209" s="111"/>
    </row>
    <row r="210" spans="10:11" ht="12.75">
      <c r="J210" s="110"/>
      <c r="K210" s="111"/>
    </row>
    <row r="211" spans="10:11" ht="12.75">
      <c r="J211" s="110"/>
      <c r="K211" s="111"/>
    </row>
    <row r="212" spans="10:11" ht="12.75">
      <c r="J212" s="110"/>
      <c r="K212" s="111"/>
    </row>
    <row r="213" spans="10:11" ht="12.75">
      <c r="J213" s="110"/>
      <c r="K213" s="111"/>
    </row>
    <row r="214" spans="10:11" ht="12.75">
      <c r="J214" s="110"/>
      <c r="K214" s="111"/>
    </row>
    <row r="215" spans="10:11" ht="12.75">
      <c r="J215" s="110"/>
      <c r="K215" s="111"/>
    </row>
    <row r="216" spans="10:11" ht="12.75">
      <c r="J216" s="110"/>
      <c r="K216" s="111"/>
    </row>
    <row r="217" spans="10:11" ht="12.75">
      <c r="J217" s="110"/>
      <c r="K217" s="111"/>
    </row>
    <row r="218" spans="10:11" ht="12.75">
      <c r="J218" s="110"/>
      <c r="K218" s="111"/>
    </row>
    <row r="219" spans="10:11" ht="12.75">
      <c r="J219" s="110"/>
      <c r="K219" s="111"/>
    </row>
    <row r="220" spans="10:11" ht="12.75">
      <c r="J220" s="110"/>
      <c r="K220" s="111"/>
    </row>
    <row r="221" spans="10:11" ht="12.75">
      <c r="J221" s="110"/>
      <c r="K221" s="111"/>
    </row>
    <row r="222" spans="10:11" ht="12.75">
      <c r="J222" s="110"/>
      <c r="K222" s="111"/>
    </row>
    <row r="223" spans="10:11" ht="12.75">
      <c r="J223" s="110"/>
      <c r="K223" s="111"/>
    </row>
    <row r="224" spans="10:11" ht="12.75">
      <c r="J224" s="110"/>
      <c r="K224" s="111"/>
    </row>
    <row r="225" spans="10:11" ht="12.75">
      <c r="J225" s="110"/>
      <c r="K225" s="111"/>
    </row>
    <row r="226" spans="10:11" ht="12.75">
      <c r="J226" s="110"/>
      <c r="K226" s="111"/>
    </row>
    <row r="227" spans="10:11" ht="12.75">
      <c r="J227" s="110"/>
      <c r="K227" s="111"/>
    </row>
    <row r="228" spans="10:11" ht="12.75">
      <c r="J228" s="110"/>
      <c r="K228" s="111"/>
    </row>
    <row r="229" spans="10:11" ht="12.75">
      <c r="J229" s="110"/>
      <c r="K229" s="111"/>
    </row>
    <row r="230" spans="10:11" ht="12.75">
      <c r="J230" s="110"/>
      <c r="K230" s="111"/>
    </row>
    <row r="231" spans="10:11" ht="12.75">
      <c r="J231" s="110"/>
      <c r="K231" s="111"/>
    </row>
    <row r="232" spans="10:11" ht="12.75">
      <c r="J232" s="110"/>
      <c r="K232" s="111"/>
    </row>
    <row r="233" spans="10:11" ht="12.75">
      <c r="J233" s="110"/>
      <c r="K233" s="111"/>
    </row>
    <row r="234" spans="10:11" ht="12.75">
      <c r="J234" s="110"/>
      <c r="K234" s="111"/>
    </row>
    <row r="235" spans="10:11" ht="12.75">
      <c r="J235" s="110"/>
      <c r="K235" s="111"/>
    </row>
    <row r="236" spans="10:11" ht="12.75">
      <c r="J236" s="110"/>
      <c r="K236" s="111"/>
    </row>
    <row r="237" spans="10:11" ht="12.75">
      <c r="J237" s="110"/>
      <c r="K237" s="111"/>
    </row>
    <row r="238" spans="10:11" ht="12.75">
      <c r="J238" s="110"/>
      <c r="K238" s="111"/>
    </row>
    <row r="239" spans="10:11" ht="12.75">
      <c r="J239" s="110"/>
      <c r="K239" s="111"/>
    </row>
    <row r="240" spans="10:11" ht="12.75">
      <c r="J240" s="110"/>
      <c r="K240" s="111"/>
    </row>
    <row r="241" spans="10:11" ht="12.75">
      <c r="J241" s="110"/>
      <c r="K241" s="111"/>
    </row>
    <row r="242" spans="10:11" ht="12.75">
      <c r="J242" s="110"/>
      <c r="K242" s="111"/>
    </row>
    <row r="243" spans="10:11" ht="12.75">
      <c r="J243" s="110"/>
      <c r="K243" s="111"/>
    </row>
    <row r="244" spans="10:11" ht="12.75">
      <c r="J244" s="110"/>
      <c r="K244" s="111"/>
    </row>
    <row r="245" spans="10:11" ht="12.75">
      <c r="J245" s="110"/>
      <c r="K245" s="111"/>
    </row>
    <row r="246" spans="10:11" ht="12.75">
      <c r="J246" s="110"/>
      <c r="K246" s="111"/>
    </row>
    <row r="247" spans="10:11" ht="12.75">
      <c r="J247" s="110"/>
      <c r="K247" s="111"/>
    </row>
    <row r="248" spans="10:11" ht="12.75">
      <c r="J248" s="110"/>
      <c r="K248" s="111"/>
    </row>
    <row r="249" spans="10:11" ht="12.75">
      <c r="J249" s="110"/>
      <c r="K249" s="111"/>
    </row>
    <row r="250" spans="10:11" ht="12.75">
      <c r="J250" s="110"/>
      <c r="K250" s="111"/>
    </row>
    <row r="251" spans="10:11" ht="12.75">
      <c r="J251" s="110"/>
      <c r="K251" s="111"/>
    </row>
    <row r="252" spans="10:11" ht="12.75">
      <c r="J252" s="110"/>
      <c r="K252" s="111"/>
    </row>
    <row r="253" spans="10:11" ht="12.75">
      <c r="J253" s="110"/>
      <c r="K253" s="111"/>
    </row>
    <row r="254" spans="10:11" ht="12.75">
      <c r="J254" s="110"/>
      <c r="K254" s="111"/>
    </row>
    <row r="255" spans="10:11" ht="12.75">
      <c r="J255" s="110"/>
      <c r="K255" s="111"/>
    </row>
    <row r="256" spans="10:11" ht="12.75">
      <c r="J256" s="110"/>
      <c r="K256" s="111"/>
    </row>
    <row r="257" spans="10:11" ht="12.75">
      <c r="J257" s="110"/>
      <c r="K257" s="111"/>
    </row>
    <row r="258" spans="10:11" ht="12.75">
      <c r="J258" s="110"/>
      <c r="K258" s="111"/>
    </row>
    <row r="259" spans="10:11" ht="12.75">
      <c r="J259" s="110"/>
      <c r="K259" s="111"/>
    </row>
    <row r="260" spans="10:11" ht="12.75">
      <c r="J260" s="110"/>
      <c r="K260" s="111"/>
    </row>
    <row r="261" spans="10:11" ht="12.75">
      <c r="J261" s="110"/>
      <c r="K261" s="111"/>
    </row>
    <row r="262" spans="10:11" ht="12.75">
      <c r="J262" s="110"/>
      <c r="K262" s="111"/>
    </row>
    <row r="263" spans="10:11" ht="12.75">
      <c r="J263" s="110"/>
      <c r="K263" s="111"/>
    </row>
    <row r="264" spans="10:11" ht="12.75">
      <c r="J264" s="110"/>
      <c r="K264" s="111"/>
    </row>
    <row r="265" spans="10:11" ht="12.75">
      <c r="J265" s="110"/>
      <c r="K265" s="111"/>
    </row>
    <row r="266" spans="10:11" ht="12.75">
      <c r="J266" s="110"/>
      <c r="K266" s="111"/>
    </row>
    <row r="267" spans="10:11" ht="12.75">
      <c r="J267" s="110"/>
      <c r="K267" s="111"/>
    </row>
    <row r="268" spans="10:11" ht="12.75">
      <c r="J268" s="110"/>
      <c r="K268" s="111"/>
    </row>
    <row r="269" spans="10:11" ht="12.75">
      <c r="J269" s="110"/>
      <c r="K269" s="111"/>
    </row>
    <row r="270" spans="10:11" ht="12.75">
      <c r="J270" s="110"/>
      <c r="K270" s="111"/>
    </row>
    <row r="271" spans="10:11" ht="12.75">
      <c r="J271" s="110"/>
      <c r="K271" s="111"/>
    </row>
    <row r="272" spans="10:11" ht="12.75">
      <c r="J272" s="110"/>
      <c r="K272" s="111"/>
    </row>
    <row r="273" spans="10:11" ht="12.75">
      <c r="J273" s="110"/>
      <c r="K273" s="111"/>
    </row>
    <row r="274" spans="10:11" ht="12.75">
      <c r="J274" s="110"/>
      <c r="K274" s="111"/>
    </row>
    <row r="275" spans="10:11" ht="12.75">
      <c r="J275" s="110"/>
      <c r="K275" s="111"/>
    </row>
    <row r="276" spans="10:11" ht="12.75">
      <c r="J276" s="110"/>
      <c r="K276" s="111"/>
    </row>
    <row r="277" spans="10:11" ht="12.75">
      <c r="J277" s="110"/>
      <c r="K277" s="111"/>
    </row>
    <row r="278" spans="10:11" ht="12.75">
      <c r="J278" s="110"/>
      <c r="K278" s="111"/>
    </row>
    <row r="279" spans="10:11" ht="12.75">
      <c r="J279" s="110"/>
      <c r="K279" s="111"/>
    </row>
    <row r="280" spans="10:11" ht="12.75">
      <c r="J280" s="110"/>
      <c r="K280" s="111"/>
    </row>
    <row r="281" spans="10:11" ht="12.75">
      <c r="J281" s="110"/>
      <c r="K281" s="111"/>
    </row>
    <row r="282" spans="10:11" ht="12.75">
      <c r="J282" s="110"/>
      <c r="K282" s="111"/>
    </row>
    <row r="283" spans="10:11" ht="12.75">
      <c r="J283" s="110"/>
      <c r="K283" s="111"/>
    </row>
    <row r="284" spans="10:11" ht="12.75">
      <c r="J284" s="110"/>
      <c r="K284" s="111"/>
    </row>
    <row r="285" spans="10:11" ht="12.75">
      <c r="J285" s="110"/>
      <c r="K285" s="111"/>
    </row>
    <row r="286" spans="10:11" ht="12.75">
      <c r="J286" s="110"/>
      <c r="K286" s="111"/>
    </row>
    <row r="287" spans="10:11" ht="12.75">
      <c r="J287" s="110"/>
      <c r="K287" s="111"/>
    </row>
    <row r="288" spans="10:11" ht="12.75">
      <c r="J288" s="110"/>
      <c r="K288" s="111"/>
    </row>
    <row r="289" spans="10:11" ht="12.75">
      <c r="J289" s="110"/>
      <c r="K289" s="111"/>
    </row>
    <row r="290" spans="10:11" ht="12.75">
      <c r="J290" s="110"/>
      <c r="K290" s="111"/>
    </row>
    <row r="291" spans="10:11" ht="12.75">
      <c r="J291" s="110"/>
      <c r="K291" s="111"/>
    </row>
    <row r="292" spans="10:11" ht="12.75">
      <c r="J292" s="110"/>
      <c r="K292" s="111"/>
    </row>
    <row r="293" spans="10:11" ht="12.75">
      <c r="J293" s="110"/>
      <c r="K293" s="111"/>
    </row>
    <row r="294" spans="10:11" ht="12.75">
      <c r="J294" s="110"/>
      <c r="K294" s="111"/>
    </row>
    <row r="295" spans="10:11" ht="12.75">
      <c r="J295" s="110"/>
      <c r="K295" s="111"/>
    </row>
    <row r="296" spans="10:11" ht="12.75">
      <c r="J296" s="110"/>
      <c r="K296" s="111"/>
    </row>
    <row r="297" spans="10:11" ht="12.75">
      <c r="J297" s="110"/>
      <c r="K297" s="111"/>
    </row>
    <row r="298" spans="10:11" ht="12.75">
      <c r="J298" s="110"/>
      <c r="K298" s="111"/>
    </row>
    <row r="299" spans="10:11" ht="12.75">
      <c r="J299" s="110"/>
      <c r="K299" s="111"/>
    </row>
    <row r="300" spans="10:11" ht="12.75">
      <c r="J300" s="110"/>
      <c r="K300" s="111"/>
    </row>
    <row r="301" spans="10:11" ht="12.75">
      <c r="J301" s="110"/>
      <c r="K301" s="111"/>
    </row>
    <row r="302" spans="10:11" ht="12.75">
      <c r="J302" s="110"/>
      <c r="K302" s="111"/>
    </row>
    <row r="303" spans="10:11" ht="12.75">
      <c r="J303" s="110"/>
      <c r="K303" s="111"/>
    </row>
    <row r="304" spans="10:11" ht="12.75">
      <c r="J304" s="110"/>
      <c r="K304" s="111"/>
    </row>
    <row r="305" spans="10:11" ht="12.75">
      <c r="J305" s="110"/>
      <c r="K305" s="111"/>
    </row>
    <row r="306" spans="10:11" ht="12.75">
      <c r="J306" s="110"/>
      <c r="K306" s="111"/>
    </row>
    <row r="307" spans="10:11" ht="12.75">
      <c r="J307" s="110"/>
      <c r="K307" s="111"/>
    </row>
    <row r="308" spans="10:11" ht="12.75">
      <c r="J308" s="110"/>
      <c r="K308" s="111"/>
    </row>
    <row r="309" spans="10:11" ht="12.75">
      <c r="J309" s="110"/>
      <c r="K309" s="111"/>
    </row>
    <row r="310" spans="10:11" ht="12.75">
      <c r="J310" s="110"/>
      <c r="K310" s="111"/>
    </row>
    <row r="311" spans="10:11" ht="12.75">
      <c r="J311" s="110"/>
      <c r="K311" s="111"/>
    </row>
    <row r="312" spans="10:11" ht="12.75">
      <c r="J312" s="110"/>
      <c r="K312" s="111"/>
    </row>
    <row r="313" spans="10:11" ht="12.75">
      <c r="J313" s="110"/>
      <c r="K313" s="111"/>
    </row>
    <row r="314" spans="10:11" ht="12.75">
      <c r="J314" s="110"/>
      <c r="K314" s="111"/>
    </row>
    <row r="315" spans="10:11" ht="12.75">
      <c r="J315" s="110"/>
      <c r="K315" s="111"/>
    </row>
    <row r="316" spans="10:11" ht="12.75">
      <c r="J316" s="110"/>
      <c r="K316" s="111"/>
    </row>
    <row r="317" spans="10:11" ht="12.75">
      <c r="J317" s="110"/>
      <c r="K317" s="111"/>
    </row>
    <row r="318" spans="10:11" ht="12.75">
      <c r="J318" s="110"/>
      <c r="K318" s="111"/>
    </row>
    <row r="319" spans="10:11" ht="12.75">
      <c r="J319" s="110"/>
      <c r="K319" s="111"/>
    </row>
    <row r="320" spans="10:11" ht="12.75">
      <c r="J320" s="110"/>
      <c r="K320" s="111"/>
    </row>
    <row r="321" spans="10:11" ht="12.75">
      <c r="J321" s="110"/>
      <c r="K321" s="111"/>
    </row>
    <row r="322" spans="10:11" ht="12.75">
      <c r="J322" s="110"/>
      <c r="K322" s="111"/>
    </row>
    <row r="323" spans="10:11" ht="12.75">
      <c r="J323" s="110"/>
      <c r="K323" s="111"/>
    </row>
    <row r="324" spans="10:11" ht="12.75">
      <c r="J324" s="110"/>
      <c r="K324" s="111"/>
    </row>
    <row r="325" spans="10:11" ht="12.75">
      <c r="J325" s="110"/>
      <c r="K325" s="111"/>
    </row>
    <row r="326" spans="10:11" ht="12.75">
      <c r="J326" s="110"/>
      <c r="K326" s="111"/>
    </row>
    <row r="327" spans="10:11" ht="12.75">
      <c r="J327" s="110"/>
      <c r="K327" s="111"/>
    </row>
    <row r="328" spans="10:11" ht="12.75">
      <c r="J328" s="110"/>
      <c r="K328" s="111"/>
    </row>
    <row r="329" spans="10:11" ht="12.75">
      <c r="J329" s="110"/>
      <c r="K329" s="111"/>
    </row>
    <row r="330" spans="10:11" ht="12.75">
      <c r="J330" s="110"/>
      <c r="K330" s="111"/>
    </row>
    <row r="331" spans="10:11" ht="12.75">
      <c r="J331" s="110"/>
      <c r="K331" s="111"/>
    </row>
    <row r="332" spans="10:11" ht="12.75">
      <c r="J332" s="110"/>
      <c r="K332" s="111"/>
    </row>
    <row r="333" spans="10:11" ht="12.75">
      <c r="J333" s="110"/>
      <c r="K333" s="111"/>
    </row>
    <row r="334" spans="10:11" ht="12.75">
      <c r="J334" s="110"/>
      <c r="K334" s="111"/>
    </row>
    <row r="335" spans="10:11" ht="12.75">
      <c r="J335" s="110"/>
      <c r="K335" s="111"/>
    </row>
    <row r="336" spans="10:11" ht="12.75">
      <c r="J336" s="110"/>
      <c r="K336" s="111"/>
    </row>
    <row r="337" spans="10:11" ht="12.75">
      <c r="J337" s="110"/>
      <c r="K337" s="111"/>
    </row>
    <row r="338" spans="10:11" ht="12.75">
      <c r="J338" s="110"/>
      <c r="K338" s="111"/>
    </row>
    <row r="339" spans="10:11" ht="12.75">
      <c r="J339" s="110"/>
      <c r="K339" s="111"/>
    </row>
    <row r="340" spans="10:11" ht="12.75">
      <c r="J340" s="110"/>
      <c r="K340" s="111"/>
    </row>
    <row r="341" spans="10:11" ht="12.75">
      <c r="J341" s="110"/>
      <c r="K341" s="111"/>
    </row>
    <row r="342" spans="10:11" ht="12.75">
      <c r="J342" s="110"/>
      <c r="K342" s="111"/>
    </row>
    <row r="343" spans="10:11" ht="12.75">
      <c r="J343" s="110"/>
      <c r="K343" s="111"/>
    </row>
    <row r="344" spans="10:11" ht="12.75">
      <c r="J344" s="110"/>
      <c r="K344" s="111"/>
    </row>
    <row r="345" spans="10:11" ht="12.75">
      <c r="J345" s="110"/>
      <c r="K345" s="111"/>
    </row>
    <row r="346" spans="10:11" ht="12.75">
      <c r="J346" s="110"/>
      <c r="K346" s="111"/>
    </row>
    <row r="347" spans="10:11" ht="12.75">
      <c r="J347" s="110"/>
      <c r="K347" s="111"/>
    </row>
    <row r="348" spans="10:11" ht="12.75">
      <c r="J348" s="110"/>
      <c r="K348" s="111"/>
    </row>
    <row r="349" spans="10:11" ht="12.75">
      <c r="J349" s="110"/>
      <c r="K349" s="111"/>
    </row>
    <row r="350" spans="10:11" ht="12.75">
      <c r="J350" s="110"/>
      <c r="K350" s="111"/>
    </row>
    <row r="351" spans="10:11" ht="12.75">
      <c r="J351" s="110"/>
      <c r="K351" s="111"/>
    </row>
    <row r="352" spans="10:11" ht="12.75">
      <c r="J352" s="110"/>
      <c r="K352" s="111"/>
    </row>
    <row r="353" spans="10:11" ht="12.75">
      <c r="J353" s="110"/>
      <c r="K353" s="111"/>
    </row>
    <row r="354" spans="10:11" ht="12.75">
      <c r="J354" s="110"/>
      <c r="K354" s="111"/>
    </row>
    <row r="355" spans="10:11" ht="12.75">
      <c r="J355" s="110"/>
      <c r="K355" s="111"/>
    </row>
    <row r="356" spans="10:11" ht="12.75">
      <c r="J356" s="110"/>
      <c r="K356" s="111"/>
    </row>
    <row r="357" spans="10:11" ht="12.75">
      <c r="J357" s="110"/>
      <c r="K357" s="111"/>
    </row>
    <row r="358" spans="10:11" ht="12.75">
      <c r="J358" s="110"/>
      <c r="K358" s="111"/>
    </row>
    <row r="359" spans="10:11" ht="12.75">
      <c r="J359" s="110"/>
      <c r="K359" s="111"/>
    </row>
    <row r="360" spans="10:11" ht="12.75">
      <c r="J360" s="110"/>
      <c r="K360" s="111"/>
    </row>
    <row r="361" spans="10:11" ht="12.75">
      <c r="J361" s="110"/>
      <c r="K361" s="111"/>
    </row>
    <row r="362" spans="10:11" ht="12.75">
      <c r="J362" s="110"/>
      <c r="K362" s="111"/>
    </row>
    <row r="363" spans="10:11" ht="12.75">
      <c r="J363" s="110"/>
      <c r="K363" s="111"/>
    </row>
    <row r="364" spans="10:11" ht="12.75">
      <c r="J364" s="110"/>
      <c r="K364" s="111"/>
    </row>
    <row r="365" spans="10:11" ht="12.75">
      <c r="J365" s="110"/>
      <c r="K365" s="111"/>
    </row>
    <row r="366" spans="10:11" ht="12.75">
      <c r="J366" s="110"/>
      <c r="K366" s="111"/>
    </row>
    <row r="367" spans="10:11" ht="12.75">
      <c r="J367" s="110"/>
      <c r="K367" s="111"/>
    </row>
    <row r="368" spans="10:11" ht="12.75">
      <c r="J368" s="110"/>
      <c r="K368" s="111"/>
    </row>
    <row r="369" spans="10:11" ht="12.75">
      <c r="J369" s="110"/>
      <c r="K369" s="111"/>
    </row>
    <row r="370" spans="10:11" ht="12.75">
      <c r="J370" s="110"/>
      <c r="K370" s="111"/>
    </row>
    <row r="371" spans="10:11" ht="12.75">
      <c r="J371" s="110"/>
      <c r="K371" s="111"/>
    </row>
    <row r="372" spans="10:11" ht="12.75">
      <c r="J372" s="110"/>
      <c r="K372" s="111"/>
    </row>
    <row r="373" spans="10:11" ht="12.75">
      <c r="J373" s="110"/>
      <c r="K373" s="111"/>
    </row>
    <row r="374" spans="10:11" ht="12.75">
      <c r="J374" s="110"/>
      <c r="K374" s="111"/>
    </row>
    <row r="375" spans="10:11" ht="12.75">
      <c r="J375" s="110"/>
      <c r="K375" s="111"/>
    </row>
    <row r="376" spans="10:11" ht="12.75">
      <c r="J376" s="110"/>
      <c r="K376" s="111"/>
    </row>
    <row r="377" spans="10:11" ht="12.75">
      <c r="J377" s="110"/>
      <c r="K377" s="111"/>
    </row>
    <row r="378" spans="10:11" ht="12.75">
      <c r="J378" s="110"/>
      <c r="K378" s="111"/>
    </row>
    <row r="379" spans="10:11" ht="12.75">
      <c r="J379" s="110"/>
      <c r="K379" s="111"/>
    </row>
    <row r="380" spans="10:11" ht="12.75">
      <c r="J380" s="110"/>
      <c r="K380" s="111"/>
    </row>
    <row r="381" spans="10:11" ht="12.75">
      <c r="J381" s="110"/>
      <c r="K381" s="111"/>
    </row>
    <row r="382" spans="10:11" ht="12.75">
      <c r="J382" s="110"/>
      <c r="K382" s="111"/>
    </row>
    <row r="383" spans="10:11" ht="12.75">
      <c r="J383" s="110"/>
      <c r="K383" s="111"/>
    </row>
    <row r="384" spans="10:11" ht="12.75">
      <c r="J384" s="110"/>
      <c r="K384" s="111"/>
    </row>
    <row r="385" spans="10:11" ht="12.75">
      <c r="J385" s="110"/>
      <c r="K385" s="111"/>
    </row>
    <row r="386" spans="10:11" ht="12.75">
      <c r="J386" s="110"/>
      <c r="K386" s="111"/>
    </row>
    <row r="387" spans="10:11" ht="12.75">
      <c r="J387" s="110"/>
      <c r="K387" s="111"/>
    </row>
    <row r="388" spans="10:11" ht="12.75">
      <c r="J388" s="110"/>
      <c r="K388" s="111"/>
    </row>
    <row r="389" spans="10:11" ht="12.75">
      <c r="J389" s="110"/>
      <c r="K389" s="111"/>
    </row>
    <row r="390" spans="10:11" ht="12.75">
      <c r="J390" s="110"/>
      <c r="K390" s="111"/>
    </row>
    <row r="391" spans="10:11" ht="12.75">
      <c r="J391" s="110"/>
      <c r="K391" s="111"/>
    </row>
    <row r="392" spans="10:11" ht="12.75">
      <c r="J392" s="110"/>
      <c r="K392" s="111"/>
    </row>
    <row r="393" spans="10:11" ht="12.75">
      <c r="J393" s="110"/>
      <c r="K393" s="111"/>
    </row>
    <row r="394" spans="10:11" ht="12.75">
      <c r="J394" s="110"/>
      <c r="K394" s="111"/>
    </row>
    <row r="395" spans="10:11" ht="12.75">
      <c r="J395" s="110"/>
      <c r="K395" s="111"/>
    </row>
    <row r="396" spans="10:11" ht="12.75">
      <c r="J396" s="110"/>
      <c r="K396" s="111"/>
    </row>
    <row r="397" spans="10:11" ht="12.75">
      <c r="J397" s="110"/>
      <c r="K397" s="111"/>
    </row>
    <row r="398" spans="10:11" ht="12.75">
      <c r="J398" s="110"/>
      <c r="K398" s="111"/>
    </row>
    <row r="399" spans="10:11" ht="12.75">
      <c r="J399" s="110"/>
      <c r="K399" s="111"/>
    </row>
    <row r="400" spans="10:11" ht="12.75">
      <c r="J400" s="110"/>
      <c r="K400" s="111"/>
    </row>
    <row r="401" spans="10:11" ht="12.75">
      <c r="J401" s="110"/>
      <c r="K401" s="111"/>
    </row>
    <row r="402" spans="10:11" ht="12.75">
      <c r="J402" s="110"/>
      <c r="K402" s="111"/>
    </row>
    <row r="403" spans="10:11" ht="12.75">
      <c r="J403" s="110"/>
      <c r="K403" s="111"/>
    </row>
    <row r="404" spans="10:11" ht="12.75">
      <c r="J404" s="110"/>
      <c r="K404" s="111"/>
    </row>
    <row r="405" spans="10:11" ht="12.75">
      <c r="J405" s="110"/>
      <c r="K405" s="111"/>
    </row>
    <row r="406" spans="10:11" ht="12.75">
      <c r="J406" s="110"/>
      <c r="K406" s="111"/>
    </row>
    <row r="407" spans="10:11" ht="12.75">
      <c r="J407" s="110"/>
      <c r="K407" s="111"/>
    </row>
    <row r="408" spans="10:11" ht="12.75">
      <c r="J408" s="110"/>
      <c r="K408" s="111"/>
    </row>
    <row r="409" spans="10:11" ht="12.75">
      <c r="J409" s="110"/>
      <c r="K409" s="111"/>
    </row>
    <row r="410" spans="10:11" ht="12.75">
      <c r="J410" s="110"/>
      <c r="K410" s="111"/>
    </row>
    <row r="411" spans="10:11" ht="12.75">
      <c r="J411" s="110"/>
      <c r="K411" s="111"/>
    </row>
    <row r="412" spans="10:11" ht="12.75">
      <c r="J412" s="110"/>
      <c r="K412" s="111"/>
    </row>
    <row r="413" spans="10:11" ht="12.75">
      <c r="J413" s="110"/>
      <c r="K413" s="111"/>
    </row>
    <row r="414" spans="10:11" ht="12.75">
      <c r="J414" s="110"/>
      <c r="K414" s="111"/>
    </row>
    <row r="415" spans="10:11" ht="12.75">
      <c r="J415" s="110"/>
      <c r="K415" s="111"/>
    </row>
    <row r="416" spans="10:11" ht="12.75">
      <c r="J416" s="110"/>
      <c r="K416" s="111"/>
    </row>
    <row r="417" spans="10:11" ht="12.75">
      <c r="J417" s="110"/>
      <c r="K417" s="111"/>
    </row>
    <row r="418" spans="10:11" ht="12.75">
      <c r="J418" s="110"/>
      <c r="K418" s="111"/>
    </row>
    <row r="419" spans="10:11" ht="12.75">
      <c r="J419" s="110"/>
      <c r="K419" s="111"/>
    </row>
    <row r="420" spans="10:11" ht="12.75">
      <c r="J420" s="110"/>
      <c r="K420" s="111"/>
    </row>
    <row r="421" spans="10:11" ht="12.75">
      <c r="J421" s="110"/>
      <c r="K421" s="111"/>
    </row>
    <row r="422" spans="10:11" ht="12.75">
      <c r="J422" s="110"/>
      <c r="K422" s="111"/>
    </row>
    <row r="423" spans="10:11" ht="12.75">
      <c r="J423" s="110"/>
      <c r="K423" s="111"/>
    </row>
    <row r="424" spans="10:11" ht="12.75">
      <c r="J424" s="110"/>
      <c r="K424" s="111"/>
    </row>
    <row r="425" spans="10:11" ht="12.75">
      <c r="J425" s="110"/>
      <c r="K425" s="111"/>
    </row>
    <row r="426" spans="10:11" ht="12.75">
      <c r="J426" s="110"/>
      <c r="K426" s="111"/>
    </row>
    <row r="427" spans="10:11" ht="12.75">
      <c r="J427" s="110"/>
      <c r="K427" s="111"/>
    </row>
    <row r="428" spans="10:11" ht="12.75">
      <c r="J428" s="110"/>
      <c r="K428" s="111"/>
    </row>
    <row r="429" spans="10:11" ht="12.75">
      <c r="J429" s="110"/>
      <c r="K429" s="111"/>
    </row>
    <row r="430" spans="10:11" ht="12.75">
      <c r="J430" s="110"/>
      <c r="K430" s="111"/>
    </row>
    <row r="431" spans="10:11" ht="12.75">
      <c r="J431" s="110"/>
      <c r="K431" s="111"/>
    </row>
    <row r="432" spans="10:11" ht="12.75">
      <c r="J432" s="110"/>
      <c r="K432" s="111"/>
    </row>
    <row r="433" spans="10:11" ht="12.75">
      <c r="J433" s="110"/>
      <c r="K433" s="111"/>
    </row>
    <row r="434" spans="10:11" ht="12.75">
      <c r="J434" s="110"/>
      <c r="K434" s="111"/>
    </row>
    <row r="435" spans="10:11" ht="12.75">
      <c r="J435" s="110"/>
      <c r="K435" s="111"/>
    </row>
    <row r="436" spans="10:11" ht="12.75">
      <c r="J436" s="110"/>
      <c r="K436" s="111"/>
    </row>
    <row r="437" spans="10:11" ht="12.75">
      <c r="J437" s="110"/>
      <c r="K437" s="111"/>
    </row>
    <row r="438" spans="10:11" ht="12.75">
      <c r="J438" s="110"/>
      <c r="K438" s="111"/>
    </row>
    <row r="439" spans="10:11" ht="12.75">
      <c r="J439" s="110"/>
      <c r="K439" s="111"/>
    </row>
    <row r="440" spans="10:11" ht="12.75">
      <c r="J440" s="110"/>
      <c r="K440" s="111"/>
    </row>
    <row r="441" spans="10:11" ht="12.75">
      <c r="J441" s="110"/>
      <c r="K441" s="111"/>
    </row>
    <row r="442" spans="10:11" ht="12.75">
      <c r="J442" s="110"/>
      <c r="K442" s="111"/>
    </row>
    <row r="443" spans="10:11" ht="12.75">
      <c r="J443" s="110"/>
      <c r="K443" s="111"/>
    </row>
    <row r="444" spans="10:11" ht="12.75">
      <c r="J444" s="110"/>
      <c r="K444" s="111"/>
    </row>
    <row r="445" spans="10:11" ht="12.75">
      <c r="J445" s="110"/>
      <c r="K445" s="111"/>
    </row>
    <row r="446" spans="10:11" ht="12.75">
      <c r="J446" s="110"/>
      <c r="K446" s="111"/>
    </row>
    <row r="447" spans="10:11" ht="12.75">
      <c r="J447" s="110"/>
      <c r="K447" s="111"/>
    </row>
    <row r="448" spans="10:11" ht="12.75">
      <c r="J448" s="110"/>
      <c r="K448" s="111"/>
    </row>
    <row r="449" spans="10:11" ht="12.75">
      <c r="J449" s="110"/>
      <c r="K449" s="111"/>
    </row>
    <row r="450" spans="10:11" ht="12.75">
      <c r="J450" s="110"/>
      <c r="K450" s="111"/>
    </row>
    <row r="451" spans="10:11" ht="12.75">
      <c r="J451" s="110"/>
      <c r="K451" s="111"/>
    </row>
    <row r="452" spans="10:11" ht="12.75">
      <c r="J452" s="110"/>
      <c r="K452" s="111"/>
    </row>
    <row r="453" spans="10:11" ht="12.75">
      <c r="J453" s="110"/>
      <c r="K453" s="111"/>
    </row>
    <row r="454" spans="10:11" ht="12.75">
      <c r="J454" s="110"/>
      <c r="K454" s="111"/>
    </row>
    <row r="455" spans="10:11" ht="12.75">
      <c r="J455" s="110"/>
      <c r="K455" s="111"/>
    </row>
    <row r="456" spans="10:11" ht="12.75">
      <c r="J456" s="110"/>
      <c r="K456" s="111"/>
    </row>
    <row r="457" spans="10:11" ht="12.75">
      <c r="J457" s="110"/>
      <c r="K457" s="111"/>
    </row>
    <row r="458" spans="10:11" ht="12.75">
      <c r="J458" s="110"/>
      <c r="K458" s="111"/>
    </row>
    <row r="459" spans="10:11" ht="12.75">
      <c r="J459" s="110"/>
      <c r="K459" s="111"/>
    </row>
    <row r="460" spans="10:11" ht="12.75">
      <c r="J460" s="110"/>
      <c r="K460" s="111"/>
    </row>
    <row r="461" spans="10:11" ht="12.75">
      <c r="J461" s="110"/>
      <c r="K461" s="111"/>
    </row>
    <row r="462" spans="10:11" ht="12.75">
      <c r="J462" s="110"/>
      <c r="K462" s="111"/>
    </row>
    <row r="463" spans="10:11" ht="12.75">
      <c r="J463" s="110"/>
      <c r="K463" s="111"/>
    </row>
    <row r="464" spans="10:11" ht="12.75">
      <c r="J464" s="110"/>
      <c r="K464" s="111"/>
    </row>
    <row r="465" spans="10:11" ht="12.75">
      <c r="J465" s="110"/>
      <c r="K465" s="111"/>
    </row>
    <row r="466" spans="10:11" ht="12.75">
      <c r="J466" s="110"/>
      <c r="K466" s="111"/>
    </row>
    <row r="467" spans="10:11" ht="12.75">
      <c r="J467" s="110"/>
      <c r="K467" s="111"/>
    </row>
    <row r="468" spans="10:11" ht="12.75">
      <c r="J468" s="110"/>
      <c r="K468" s="111"/>
    </row>
    <row r="469" spans="10:11" ht="12.75">
      <c r="J469" s="110"/>
      <c r="K469" s="111"/>
    </row>
    <row r="470" spans="10:11" ht="12.75">
      <c r="J470" s="110"/>
      <c r="K470" s="111"/>
    </row>
    <row r="471" spans="10:11" ht="12.75">
      <c r="J471" s="110"/>
      <c r="K471" s="111"/>
    </row>
    <row r="472" spans="10:11" ht="12.75">
      <c r="J472" s="110"/>
      <c r="K472" s="111"/>
    </row>
    <row r="473" spans="10:11" ht="12.75">
      <c r="J473" s="110"/>
      <c r="K473" s="111"/>
    </row>
    <row r="474" spans="10:11" ht="12.75">
      <c r="J474" s="110"/>
      <c r="K474" s="111"/>
    </row>
    <row r="475" spans="10:11" ht="12.75">
      <c r="J475" s="110"/>
      <c r="K475" s="111"/>
    </row>
    <row r="476" spans="10:11" ht="12.75">
      <c r="J476" s="110"/>
      <c r="K476" s="111"/>
    </row>
    <row r="477" spans="10:11" ht="12.75">
      <c r="J477" s="110"/>
      <c r="K477" s="111"/>
    </row>
    <row r="478" spans="10:11" ht="12.75">
      <c r="J478" s="110"/>
      <c r="K478" s="111"/>
    </row>
    <row r="479" spans="10:11" ht="12.75">
      <c r="J479" s="110"/>
      <c r="K479" s="111"/>
    </row>
    <row r="480" spans="10:11" ht="12.75">
      <c r="J480" s="110"/>
      <c r="K480" s="111"/>
    </row>
    <row r="481" spans="10:11" ht="12.75">
      <c r="J481" s="110"/>
      <c r="K481" s="111"/>
    </row>
    <row r="482" spans="10:11" ht="12.75">
      <c r="J482" s="110"/>
      <c r="K482" s="111"/>
    </row>
    <row r="483" spans="10:11" ht="12.75">
      <c r="J483" s="110"/>
      <c r="K483" s="111"/>
    </row>
    <row r="484" spans="10:11" ht="12.75">
      <c r="J484" s="110"/>
      <c r="K484" s="111"/>
    </row>
    <row r="485" spans="10:11" ht="12.75">
      <c r="J485" s="110"/>
      <c r="K485" s="111"/>
    </row>
    <row r="486" spans="10:11" ht="12.75">
      <c r="J486" s="110"/>
      <c r="K486" s="111"/>
    </row>
    <row r="487" spans="10:11" ht="12.75">
      <c r="J487" s="110"/>
      <c r="K487" s="111"/>
    </row>
    <row r="488" spans="10:11" ht="12.75">
      <c r="J488" s="110"/>
      <c r="K488" s="111"/>
    </row>
    <row r="489" spans="10:11" ht="12.75">
      <c r="J489" s="110"/>
      <c r="K489" s="111"/>
    </row>
    <row r="490" spans="10:11" ht="12.75">
      <c r="J490" s="110"/>
      <c r="K490" s="111"/>
    </row>
    <row r="491" spans="10:11" ht="12.75">
      <c r="J491" s="110"/>
      <c r="K491" s="111"/>
    </row>
    <row r="492" spans="10:11" ht="12.75">
      <c r="J492" s="110"/>
      <c r="K492" s="111"/>
    </row>
    <row r="493" spans="10:11" ht="12.75">
      <c r="J493" s="110"/>
      <c r="K493" s="111"/>
    </row>
    <row r="494" spans="10:11" ht="12.75">
      <c r="J494" s="110"/>
      <c r="K494" s="111"/>
    </row>
    <row r="495" spans="10:11" ht="12.75">
      <c r="J495" s="110"/>
      <c r="K495" s="111"/>
    </row>
    <row r="496" spans="10:11" ht="12.75">
      <c r="J496" s="110"/>
      <c r="K496" s="111"/>
    </row>
    <row r="497" spans="10:11" ht="12.75">
      <c r="J497" s="110"/>
      <c r="K497" s="111"/>
    </row>
    <row r="498" spans="10:11" ht="12.75">
      <c r="J498" s="110"/>
      <c r="K498" s="111"/>
    </row>
    <row r="499" spans="10:11" ht="12.75">
      <c r="J499" s="110"/>
      <c r="K499" s="111"/>
    </row>
    <row r="500" spans="10:11" ht="12.75">
      <c r="J500" s="110"/>
      <c r="K500" s="111"/>
    </row>
    <row r="501" spans="10:11" ht="12.75">
      <c r="J501" s="110"/>
      <c r="K501" s="111"/>
    </row>
    <row r="502" spans="10:11" ht="12.75">
      <c r="J502" s="110"/>
      <c r="K502" s="111"/>
    </row>
    <row r="503" spans="10:11" ht="12.75">
      <c r="J503" s="110"/>
      <c r="K503" s="111"/>
    </row>
    <row r="504" spans="10:11" ht="12.75">
      <c r="J504" s="110"/>
      <c r="K504" s="111"/>
    </row>
    <row r="505" spans="10:11" ht="12.75">
      <c r="J505" s="110"/>
      <c r="K505" s="111"/>
    </row>
    <row r="506" spans="10:11" ht="12.75">
      <c r="J506" s="110"/>
      <c r="K506" s="111"/>
    </row>
    <row r="507" spans="10:11" ht="12.75">
      <c r="J507" s="110"/>
      <c r="K507" s="111"/>
    </row>
    <row r="508" spans="10:11" ht="12.75">
      <c r="J508" s="110"/>
      <c r="K508" s="111"/>
    </row>
    <row r="509" spans="10:11" ht="12.75">
      <c r="J509" s="110"/>
      <c r="K509" s="111"/>
    </row>
    <row r="510" spans="10:11" ht="12.75">
      <c r="J510" s="110"/>
      <c r="K510" s="111"/>
    </row>
    <row r="511" spans="10:11" ht="12.75">
      <c r="J511" s="110"/>
      <c r="K511" s="111"/>
    </row>
    <row r="512" spans="10:11" ht="12.75">
      <c r="J512" s="110"/>
      <c r="K512" s="111"/>
    </row>
    <row r="513" spans="10:11" ht="12.75">
      <c r="J513" s="110"/>
      <c r="K513" s="111"/>
    </row>
    <row r="514" spans="10:11" ht="12.75">
      <c r="J514" s="110"/>
      <c r="K514" s="111"/>
    </row>
    <row r="515" spans="10:11" ht="12.75">
      <c r="J515" s="110"/>
      <c r="K515" s="111"/>
    </row>
    <row r="516" spans="10:11" ht="12.75">
      <c r="J516" s="110"/>
      <c r="K516" s="111"/>
    </row>
    <row r="517" spans="10:11" ht="12.75">
      <c r="J517" s="110"/>
      <c r="K517" s="111"/>
    </row>
    <row r="518" spans="10:11" ht="12.75">
      <c r="J518" s="110"/>
      <c r="K518" s="111"/>
    </row>
    <row r="519" spans="10:11" ht="12.75">
      <c r="J519" s="110"/>
      <c r="K519" s="111"/>
    </row>
    <row r="520" spans="10:11" ht="12.75">
      <c r="J520" s="110"/>
      <c r="K520" s="111"/>
    </row>
    <row r="521" spans="10:11" ht="12.75">
      <c r="J521" s="110"/>
      <c r="K521" s="111"/>
    </row>
    <row r="522" spans="10:11" ht="12.75">
      <c r="J522" s="110"/>
      <c r="K522" s="111"/>
    </row>
    <row r="523" spans="10:11" ht="12.75">
      <c r="J523" s="110"/>
      <c r="K523" s="111"/>
    </row>
    <row r="524" spans="10:11" ht="12.75">
      <c r="J524" s="110"/>
      <c r="K524" s="111"/>
    </row>
    <row r="525" spans="10:11" ht="12.75">
      <c r="J525" s="110"/>
      <c r="K525" s="111"/>
    </row>
    <row r="526" spans="10:11" ht="12.75">
      <c r="J526" s="110"/>
      <c r="K526" s="111"/>
    </row>
    <row r="527" spans="10:11" ht="12.75">
      <c r="J527" s="110"/>
      <c r="K527" s="111"/>
    </row>
    <row r="528" spans="10:11" ht="12.75">
      <c r="J528" s="110"/>
      <c r="K528" s="111"/>
    </row>
    <row r="529" spans="10:11" ht="12.75">
      <c r="J529" s="110"/>
      <c r="K529" s="111"/>
    </row>
    <row r="530" spans="10:11" ht="12.75">
      <c r="J530" s="110"/>
      <c r="K530" s="111"/>
    </row>
    <row r="531" spans="10:11" ht="12.75">
      <c r="J531" s="110"/>
      <c r="K531" s="111"/>
    </row>
    <row r="532" spans="10:11" ht="12.75">
      <c r="J532" s="110"/>
      <c r="K532" s="111"/>
    </row>
    <row r="533" spans="10:11" ht="12.75">
      <c r="J533" s="110"/>
      <c r="K533" s="111"/>
    </row>
    <row r="534" spans="10:11" ht="12.75">
      <c r="J534" s="110"/>
      <c r="K534" s="111"/>
    </row>
    <row r="535" spans="10:11" ht="12.75">
      <c r="J535" s="110"/>
      <c r="K535" s="111"/>
    </row>
    <row r="536" spans="10:11" ht="12.75">
      <c r="J536" s="110"/>
      <c r="K536" s="111"/>
    </row>
    <row r="537" spans="10:11" ht="12.75">
      <c r="J537" s="110"/>
      <c r="K537" s="111"/>
    </row>
    <row r="538" spans="10:11" ht="12.75">
      <c r="J538" s="110"/>
      <c r="K538" s="111"/>
    </row>
    <row r="539" spans="10:11" ht="12.75">
      <c r="J539" s="110"/>
      <c r="K539" s="111"/>
    </row>
    <row r="540" spans="10:11" ht="12.75">
      <c r="J540" s="110"/>
      <c r="K540" s="111"/>
    </row>
    <row r="541" spans="10:11" ht="12.75">
      <c r="J541" s="110"/>
      <c r="K541" s="111"/>
    </row>
    <row r="542" spans="10:11" ht="12.75">
      <c r="J542" s="110"/>
      <c r="K542" s="111"/>
    </row>
    <row r="543" spans="10:11" ht="12.75">
      <c r="J543" s="110"/>
      <c r="K543" s="111"/>
    </row>
    <row r="544" spans="10:11" ht="12.75">
      <c r="J544" s="110"/>
      <c r="K544" s="111"/>
    </row>
    <row r="545" spans="10:11" ht="12.75">
      <c r="J545" s="110"/>
      <c r="K545" s="111"/>
    </row>
    <row r="546" spans="10:11" ht="12.75">
      <c r="J546" s="110"/>
      <c r="K546" s="111"/>
    </row>
    <row r="547" spans="10:11" ht="12.75">
      <c r="J547" s="110"/>
      <c r="K547" s="111"/>
    </row>
    <row r="548" spans="10:11" ht="12.75">
      <c r="J548" s="110"/>
      <c r="K548" s="111"/>
    </row>
    <row r="549" spans="10:11" ht="12.75">
      <c r="J549" s="110"/>
      <c r="K549" s="111"/>
    </row>
    <row r="550" spans="10:11" ht="12.75">
      <c r="J550" s="110"/>
      <c r="K550" s="111"/>
    </row>
    <row r="551" spans="10:11" ht="12.75">
      <c r="J551" s="110"/>
      <c r="K551" s="111"/>
    </row>
    <row r="552" spans="10:11" ht="12.75">
      <c r="J552" s="110"/>
      <c r="K552" s="111"/>
    </row>
    <row r="553" spans="10:11" ht="12.75">
      <c r="J553" s="110"/>
      <c r="K553" s="111"/>
    </row>
    <row r="554" spans="10:11" ht="12.75">
      <c r="J554" s="110"/>
      <c r="K554" s="111"/>
    </row>
    <row r="555" spans="10:11" ht="12.75">
      <c r="J555" s="110"/>
      <c r="K555" s="111"/>
    </row>
    <row r="556" spans="10:11" ht="12.75">
      <c r="J556" s="110"/>
      <c r="K556" s="111"/>
    </row>
    <row r="557" spans="10:11" ht="12.75">
      <c r="J557" s="110"/>
      <c r="K557" s="111"/>
    </row>
    <row r="558" spans="10:11" ht="12.75">
      <c r="J558" s="110"/>
      <c r="K558" s="111"/>
    </row>
    <row r="559" spans="10:11" ht="12.75">
      <c r="J559" s="110"/>
      <c r="K559" s="111"/>
    </row>
    <row r="560" spans="10:11" ht="12.75">
      <c r="J560" s="110"/>
      <c r="K560" s="111"/>
    </row>
    <row r="561" spans="10:11" ht="12.75">
      <c r="J561" s="110"/>
      <c r="K561" s="111"/>
    </row>
    <row r="562" spans="10:11" ht="12.75">
      <c r="J562" s="110"/>
      <c r="K562" s="111"/>
    </row>
    <row r="563" spans="10:11" ht="12.75">
      <c r="J563" s="110"/>
      <c r="K563" s="111"/>
    </row>
    <row r="564" spans="10:11" ht="12.75">
      <c r="J564" s="110"/>
      <c r="K564" s="111"/>
    </row>
    <row r="565" spans="10:11" ht="12.75">
      <c r="J565" s="110"/>
      <c r="K565" s="111"/>
    </row>
    <row r="566" spans="10:11" ht="12.75">
      <c r="J566" s="110"/>
      <c r="K566" s="111"/>
    </row>
    <row r="567" spans="10:11" ht="12.75">
      <c r="J567" s="110"/>
      <c r="K567" s="111"/>
    </row>
    <row r="568" spans="10:11" ht="12.75">
      <c r="J568" s="110"/>
      <c r="K568" s="111"/>
    </row>
    <row r="569" spans="10:11" ht="12.75">
      <c r="J569" s="110"/>
      <c r="K569" s="111"/>
    </row>
    <row r="570" spans="10:11" ht="12.75">
      <c r="J570" s="110"/>
      <c r="K570" s="111"/>
    </row>
    <row r="571" spans="10:11" ht="12.75">
      <c r="J571" s="110"/>
      <c r="K571" s="111"/>
    </row>
    <row r="572" spans="10:11" ht="12.75">
      <c r="J572" s="110"/>
      <c r="K572" s="111"/>
    </row>
    <row r="573" spans="10:11" ht="12.75">
      <c r="J573" s="110"/>
      <c r="K573" s="111"/>
    </row>
    <row r="574" spans="10:11" ht="12.75">
      <c r="J574" s="110"/>
      <c r="K574" s="111"/>
    </row>
    <row r="575" spans="10:11" ht="12.75">
      <c r="J575" s="110"/>
      <c r="K575" s="111"/>
    </row>
    <row r="576" spans="10:11" ht="12.75">
      <c r="J576" s="110"/>
      <c r="K576" s="111"/>
    </row>
    <row r="577" spans="10:11" ht="12.75">
      <c r="J577" s="110"/>
      <c r="K577" s="111"/>
    </row>
    <row r="578" spans="10:11" ht="12.75">
      <c r="J578" s="110"/>
      <c r="K578" s="111"/>
    </row>
    <row r="579" spans="10:11" ht="12.75">
      <c r="J579" s="110"/>
      <c r="K579" s="111"/>
    </row>
    <row r="580" spans="10:11" ht="12.75">
      <c r="J580" s="110"/>
      <c r="K580" s="111"/>
    </row>
    <row r="581" spans="10:11" ht="12.75">
      <c r="J581" s="110"/>
      <c r="K581" s="111"/>
    </row>
    <row r="582" spans="10:11" ht="12.75">
      <c r="J582" s="110"/>
      <c r="K582" s="111"/>
    </row>
    <row r="583" spans="10:11" ht="12.75">
      <c r="J583" s="110"/>
      <c r="K583" s="111"/>
    </row>
    <row r="584" spans="10:11" ht="12.75">
      <c r="J584" s="110"/>
      <c r="K584" s="111"/>
    </row>
    <row r="585" spans="10:11" ht="12.75">
      <c r="J585" s="110"/>
      <c r="K585" s="111"/>
    </row>
    <row r="586" spans="10:11" ht="12.75">
      <c r="J586" s="110"/>
      <c r="K586" s="111"/>
    </row>
    <row r="587" spans="10:11" ht="12.75">
      <c r="J587" s="110"/>
      <c r="K587" s="111"/>
    </row>
    <row r="588" spans="10:11" ht="12.75">
      <c r="J588" s="110"/>
      <c r="K588" s="111"/>
    </row>
    <row r="589" spans="10:11" ht="12.75">
      <c r="J589" s="110"/>
      <c r="K589" s="111"/>
    </row>
    <row r="590" spans="10:11" ht="12.75">
      <c r="J590" s="110"/>
      <c r="K590" s="111"/>
    </row>
    <row r="591" spans="10:11" ht="12.75">
      <c r="J591" s="110"/>
      <c r="K591" s="111"/>
    </row>
    <row r="592" spans="10:11" ht="12.75">
      <c r="J592" s="110"/>
      <c r="K592" s="111"/>
    </row>
    <row r="593" spans="10:11" ht="12.75">
      <c r="J593" s="110"/>
      <c r="K593" s="111"/>
    </row>
    <row r="594" spans="10:11" ht="12.75">
      <c r="J594" s="110"/>
      <c r="K594" s="111"/>
    </row>
    <row r="595" spans="10:11" ht="12.75">
      <c r="J595" s="110"/>
      <c r="K595" s="111"/>
    </row>
    <row r="596" spans="10:11" ht="12.75">
      <c r="J596" s="110"/>
      <c r="K596" s="111"/>
    </row>
    <row r="597" spans="10:11" ht="12.75">
      <c r="J597" s="110"/>
      <c r="K597" s="111"/>
    </row>
    <row r="598" spans="10:11" ht="12.75">
      <c r="J598" s="110"/>
      <c r="K598" s="111"/>
    </row>
    <row r="599" spans="10:11" ht="12.75">
      <c r="J599" s="110"/>
      <c r="K599" s="111"/>
    </row>
    <row r="600" spans="10:11" ht="12.75">
      <c r="J600" s="110"/>
      <c r="K600" s="111"/>
    </row>
    <row r="601" spans="10:11" ht="12.75">
      <c r="J601" s="110"/>
      <c r="K601" s="111"/>
    </row>
    <row r="602" spans="10:11" ht="12.75">
      <c r="J602" s="110"/>
      <c r="K602" s="111"/>
    </row>
    <row r="603" spans="10:11" ht="12.75">
      <c r="J603" s="110"/>
      <c r="K603" s="111"/>
    </row>
    <row r="604" spans="10:11" ht="12.75">
      <c r="J604" s="110"/>
      <c r="K604" s="111"/>
    </row>
    <row r="605" spans="10:11" ht="12.75">
      <c r="J605" s="110"/>
      <c r="K605" s="111"/>
    </row>
    <row r="606" spans="10:11" ht="12.75">
      <c r="J606" s="110"/>
      <c r="K606" s="111"/>
    </row>
    <row r="607" spans="10:11" ht="12.75">
      <c r="J607" s="110"/>
      <c r="K607" s="111"/>
    </row>
    <row r="608" spans="10:11" ht="12.75">
      <c r="J608" s="110"/>
      <c r="K608" s="111"/>
    </row>
    <row r="609" spans="10:11" ht="12.75">
      <c r="J609" s="110"/>
      <c r="K609" s="111"/>
    </row>
    <row r="610" spans="10:11" ht="12.75">
      <c r="J610" s="110"/>
      <c r="K610" s="111"/>
    </row>
    <row r="611" spans="10:11" ht="12.75">
      <c r="J611" s="110"/>
      <c r="K611" s="111"/>
    </row>
    <row r="612" spans="10:11" ht="12.75">
      <c r="J612" s="110"/>
      <c r="K612" s="111"/>
    </row>
    <row r="613" spans="10:11" ht="12.75">
      <c r="J613" s="110"/>
      <c r="K613" s="111"/>
    </row>
    <row r="614" spans="10:11" ht="12.75">
      <c r="J614" s="110"/>
      <c r="K614" s="111"/>
    </row>
    <row r="615" spans="10:11" ht="12.75">
      <c r="J615" s="110"/>
      <c r="K615" s="111"/>
    </row>
    <row r="616" spans="10:11" ht="12.75">
      <c r="J616" s="110"/>
      <c r="K616" s="111"/>
    </row>
    <row r="617" spans="10:11" ht="12.75">
      <c r="J617" s="110"/>
      <c r="K617" s="111"/>
    </row>
    <row r="618" spans="10:11" ht="12.75">
      <c r="J618" s="110"/>
      <c r="K618" s="111"/>
    </row>
    <row r="619" spans="10:11" ht="12.75">
      <c r="J619" s="110"/>
      <c r="K619" s="111"/>
    </row>
    <row r="620" spans="10:11" ht="12.75">
      <c r="J620" s="110"/>
      <c r="K620" s="111"/>
    </row>
    <row r="621" spans="10:11" ht="12.75">
      <c r="J621" s="110"/>
      <c r="K621" s="111"/>
    </row>
    <row r="622" spans="10:11" ht="12.75">
      <c r="J622" s="110"/>
      <c r="K622" s="111"/>
    </row>
    <row r="623" spans="10:11" ht="12.75">
      <c r="J623" s="110"/>
      <c r="K623" s="111"/>
    </row>
    <row r="624" spans="10:11" ht="12.75">
      <c r="J624" s="110"/>
      <c r="K624" s="111"/>
    </row>
    <row r="625" spans="10:11" ht="12.75">
      <c r="J625" s="110"/>
      <c r="K625" s="111"/>
    </row>
    <row r="626" spans="10:11" ht="12.75">
      <c r="J626" s="110"/>
      <c r="K626" s="111"/>
    </row>
    <row r="627" spans="10:11" ht="12.75">
      <c r="J627" s="110"/>
      <c r="K627" s="111"/>
    </row>
    <row r="628" spans="10:11" ht="12.75">
      <c r="J628" s="110"/>
      <c r="K628" s="111"/>
    </row>
    <row r="629" spans="10:11" ht="12.75">
      <c r="J629" s="110"/>
      <c r="K629" s="111"/>
    </row>
    <row r="630" spans="10:11" ht="12.75">
      <c r="J630" s="110"/>
      <c r="K630" s="111"/>
    </row>
    <row r="631" spans="10:11" ht="12.75">
      <c r="J631" s="110"/>
      <c r="K631" s="111"/>
    </row>
    <row r="632" spans="10:11" ht="12.75">
      <c r="J632" s="110"/>
      <c r="K632" s="111"/>
    </row>
    <row r="633" spans="10:11" ht="12.75">
      <c r="J633" s="110"/>
      <c r="K633" s="111"/>
    </row>
    <row r="634" spans="10:11" ht="12.75">
      <c r="J634" s="110"/>
      <c r="K634" s="111"/>
    </row>
    <row r="635" spans="10:11" ht="12.75">
      <c r="J635" s="110"/>
      <c r="K635" s="111"/>
    </row>
    <row r="636" spans="10:11" ht="12.75">
      <c r="J636" s="110"/>
      <c r="K636" s="111"/>
    </row>
    <row r="637" spans="10:11" ht="12.75">
      <c r="J637" s="110"/>
      <c r="K637" s="111"/>
    </row>
    <row r="638" spans="10:11" ht="12.75">
      <c r="J638" s="110"/>
      <c r="K638" s="111"/>
    </row>
    <row r="639" spans="10:11" ht="12.75">
      <c r="J639" s="110"/>
      <c r="K639" s="111"/>
    </row>
    <row r="640" spans="10:11" ht="12.75">
      <c r="J640" s="110"/>
      <c r="K640" s="111"/>
    </row>
    <row r="641" spans="10:11" ht="12.75">
      <c r="J641" s="110"/>
      <c r="K641" s="111"/>
    </row>
    <row r="642" spans="10:11" ht="12.75">
      <c r="J642" s="110"/>
      <c r="K642" s="111"/>
    </row>
    <row r="643" spans="10:11" ht="12.75">
      <c r="J643" s="110"/>
      <c r="K643" s="111"/>
    </row>
    <row r="644" spans="10:11" ht="12.75">
      <c r="J644" s="110"/>
      <c r="K644" s="111"/>
    </row>
    <row r="645" spans="10:11" ht="12.75">
      <c r="J645" s="110"/>
      <c r="K645" s="111"/>
    </row>
    <row r="646" spans="10:11" ht="12.75">
      <c r="J646" s="110"/>
      <c r="K646" s="111"/>
    </row>
    <row r="647" spans="10:11" ht="12.75">
      <c r="J647" s="110"/>
      <c r="K647" s="111"/>
    </row>
    <row r="648" spans="10:11" ht="12.75">
      <c r="J648" s="110"/>
      <c r="K648" s="111"/>
    </row>
    <row r="649" spans="10:11" ht="12.75">
      <c r="J649" s="110"/>
      <c r="K649" s="111"/>
    </row>
    <row r="650" spans="10:11" ht="12.75">
      <c r="J650" s="110"/>
      <c r="K650" s="111"/>
    </row>
    <row r="651" spans="10:11" ht="12.75">
      <c r="J651" s="110"/>
      <c r="K651" s="111"/>
    </row>
    <row r="652" spans="10:11" ht="12.75">
      <c r="J652" s="110"/>
      <c r="K652" s="111"/>
    </row>
    <row r="653" spans="10:11" ht="12.75">
      <c r="J653" s="110"/>
      <c r="K653" s="111"/>
    </row>
    <row r="654" spans="10:11" ht="12.75">
      <c r="J654" s="110"/>
      <c r="K654" s="111"/>
    </row>
    <row r="655" spans="10:11" ht="12.75">
      <c r="J655" s="110"/>
      <c r="K655" s="111"/>
    </row>
    <row r="656" spans="10:11" ht="12.75">
      <c r="J656" s="110"/>
      <c r="K656" s="111"/>
    </row>
    <row r="657" spans="10:11" ht="12.75">
      <c r="J657" s="110"/>
      <c r="K657" s="111"/>
    </row>
    <row r="658" spans="10:11" ht="12.75">
      <c r="J658" s="110"/>
      <c r="K658" s="111"/>
    </row>
    <row r="659" spans="10:11" ht="12.75">
      <c r="J659" s="110"/>
      <c r="K659" s="111"/>
    </row>
    <row r="660" spans="10:11" ht="12.75">
      <c r="J660" s="110"/>
      <c r="K660" s="111"/>
    </row>
    <row r="661" spans="10:11" ht="12.75">
      <c r="J661" s="110"/>
      <c r="K661" s="111"/>
    </row>
    <row r="662" spans="10:11" ht="12.75">
      <c r="J662" s="110"/>
      <c r="K662" s="111"/>
    </row>
    <row r="663" spans="10:11" ht="12.75">
      <c r="J663" s="110"/>
      <c r="K663" s="111"/>
    </row>
    <row r="664" spans="10:11" ht="12.75">
      <c r="J664" s="110"/>
      <c r="K664" s="111"/>
    </row>
    <row r="665" spans="10:11" ht="12.75">
      <c r="J665" s="110"/>
      <c r="K665" s="111"/>
    </row>
    <row r="666" spans="10:11" ht="12.75">
      <c r="J666" s="110"/>
      <c r="K666" s="111"/>
    </row>
    <row r="667" spans="10:11" ht="12.75">
      <c r="J667" s="110"/>
      <c r="K667" s="111"/>
    </row>
    <row r="668" spans="10:11" ht="12.75">
      <c r="J668" s="110"/>
      <c r="K668" s="111"/>
    </row>
    <row r="669" spans="10:11" ht="12.75">
      <c r="J669" s="110"/>
      <c r="K669" s="111"/>
    </row>
    <row r="670" spans="10:11" ht="12.75">
      <c r="J670" s="110"/>
      <c r="K670" s="111"/>
    </row>
    <row r="671" spans="10:11" ht="12.75">
      <c r="J671" s="110"/>
      <c r="K671" s="111"/>
    </row>
    <row r="672" spans="10:11" ht="12.75">
      <c r="J672" s="110"/>
      <c r="K672" s="111"/>
    </row>
    <row r="673" spans="10:11" ht="12.75">
      <c r="J673" s="110"/>
      <c r="K673" s="111"/>
    </row>
    <row r="674" spans="10:11" ht="12.75">
      <c r="J674" s="110"/>
      <c r="K674" s="111"/>
    </row>
    <row r="675" spans="10:11" ht="12.75">
      <c r="J675" s="110"/>
      <c r="K675" s="111"/>
    </row>
    <row r="676" spans="10:11" ht="12.75">
      <c r="J676" s="110"/>
      <c r="K676" s="111"/>
    </row>
    <row r="677" spans="10:11" ht="12.75">
      <c r="J677" s="110"/>
      <c r="K677" s="111"/>
    </row>
    <row r="678" spans="10:11" ht="12.75">
      <c r="J678" s="110"/>
      <c r="K678" s="111"/>
    </row>
    <row r="679" spans="10:11" ht="12.75">
      <c r="J679" s="110"/>
      <c r="K679" s="111"/>
    </row>
    <row r="680" spans="10:11" ht="12.75">
      <c r="J680" s="110"/>
      <c r="K680" s="111"/>
    </row>
    <row r="681" spans="10:11" ht="12.75">
      <c r="J681" s="110"/>
      <c r="K681" s="111"/>
    </row>
    <row r="682" spans="10:11" ht="12.75">
      <c r="J682" s="110"/>
      <c r="K682" s="111"/>
    </row>
    <row r="683" spans="10:11" ht="12.75">
      <c r="J683" s="110"/>
      <c r="K683" s="111"/>
    </row>
    <row r="684" spans="10:11" ht="12.75">
      <c r="J684" s="110"/>
      <c r="K684" s="111"/>
    </row>
    <row r="685" spans="10:11" ht="12.75">
      <c r="J685" s="110"/>
      <c r="K685" s="111"/>
    </row>
    <row r="686" spans="10:11" ht="12.75">
      <c r="J686" s="110"/>
      <c r="K686" s="111"/>
    </row>
    <row r="687" spans="10:11" ht="12.75">
      <c r="J687" s="110"/>
      <c r="K687" s="111"/>
    </row>
    <row r="688" spans="10:11" ht="12.75">
      <c r="J688" s="110"/>
      <c r="K688" s="111"/>
    </row>
    <row r="689" spans="10:11" ht="12.75">
      <c r="J689" s="110"/>
      <c r="K689" s="111"/>
    </row>
    <row r="690" spans="10:11" ht="12.75">
      <c r="J690" s="110"/>
      <c r="K690" s="111"/>
    </row>
    <row r="691" spans="10:11" ht="12.75">
      <c r="J691" s="110"/>
      <c r="K691" s="111"/>
    </row>
    <row r="692" spans="10:11" ht="12.75">
      <c r="J692" s="110"/>
      <c r="K692" s="111"/>
    </row>
    <row r="693" spans="10:11" ht="12.75">
      <c r="J693" s="110"/>
      <c r="K693" s="111"/>
    </row>
    <row r="694" spans="10:11" ht="12.75">
      <c r="J694" s="110"/>
      <c r="K694" s="111"/>
    </row>
    <row r="695" spans="10:11" ht="12.75">
      <c r="J695" s="110"/>
      <c r="K695" s="111"/>
    </row>
    <row r="696" spans="10:11" ht="12.75">
      <c r="J696" s="110"/>
      <c r="K696" s="111"/>
    </row>
    <row r="697" spans="10:11" ht="12.75">
      <c r="J697" s="110"/>
      <c r="K697" s="111"/>
    </row>
    <row r="698" spans="10:11" ht="12.75">
      <c r="J698" s="110"/>
      <c r="K698" s="111"/>
    </row>
    <row r="699" spans="10:11" ht="12.75">
      <c r="J699" s="110"/>
      <c r="K699" s="111"/>
    </row>
    <row r="700" spans="10:11" ht="12.75">
      <c r="J700" s="110"/>
      <c r="K700" s="111"/>
    </row>
    <row r="701" spans="10:11" ht="12.75">
      <c r="J701" s="110"/>
      <c r="K701" s="111"/>
    </row>
    <row r="702" spans="10:11" ht="12.75">
      <c r="J702" s="110"/>
      <c r="K702" s="111"/>
    </row>
    <row r="703" spans="10:11" ht="12.75">
      <c r="J703" s="110"/>
      <c r="K703" s="111"/>
    </row>
    <row r="704" spans="10:11" ht="12.75">
      <c r="J704" s="110"/>
      <c r="K704" s="111"/>
    </row>
    <row r="705" spans="10:11" ht="12.75">
      <c r="J705" s="110"/>
      <c r="K705" s="111"/>
    </row>
    <row r="706" spans="10:11" ht="12.75">
      <c r="J706" s="110"/>
      <c r="K706" s="111"/>
    </row>
    <row r="707" spans="10:11" ht="12.75">
      <c r="J707" s="110"/>
      <c r="K707" s="111"/>
    </row>
    <row r="708" spans="10:11" ht="12.75">
      <c r="J708" s="110"/>
      <c r="K708" s="111"/>
    </row>
    <row r="709" spans="10:11" ht="12.75">
      <c r="J709" s="110"/>
      <c r="K709" s="111"/>
    </row>
    <row r="710" spans="10:11" ht="12.75">
      <c r="J710" s="110"/>
      <c r="K710" s="111"/>
    </row>
    <row r="711" spans="10:11" ht="12.75">
      <c r="J711" s="110"/>
      <c r="K711" s="111"/>
    </row>
    <row r="712" spans="10:11" ht="12.75">
      <c r="J712" s="110"/>
      <c r="K712" s="111"/>
    </row>
    <row r="713" spans="10:11" ht="12.75">
      <c r="J713" s="110"/>
      <c r="K713" s="111"/>
    </row>
    <row r="714" spans="10:11" ht="12.75">
      <c r="J714" s="110"/>
      <c r="K714" s="111"/>
    </row>
    <row r="715" spans="10:11" ht="12.75">
      <c r="J715" s="110"/>
      <c r="K715" s="111"/>
    </row>
    <row r="716" spans="10:11" ht="12.75">
      <c r="J716" s="110"/>
      <c r="K716" s="111"/>
    </row>
    <row r="717" spans="10:11" ht="12.75">
      <c r="J717" s="110"/>
      <c r="K717" s="111"/>
    </row>
    <row r="718" spans="10:11" ht="12.75">
      <c r="J718" s="110"/>
      <c r="K718" s="111"/>
    </row>
    <row r="719" spans="10:11" ht="12.75">
      <c r="J719" s="110"/>
      <c r="K719" s="111"/>
    </row>
    <row r="720" spans="10:11" ht="12.75">
      <c r="J720" s="110"/>
      <c r="K720" s="111"/>
    </row>
    <row r="721" spans="10:11" ht="12.75">
      <c r="J721" s="110"/>
      <c r="K721" s="111"/>
    </row>
    <row r="722" spans="10:11" ht="12.75">
      <c r="J722" s="110"/>
      <c r="K722" s="111"/>
    </row>
    <row r="723" spans="10:11" ht="12.75">
      <c r="J723" s="110"/>
      <c r="K723" s="111"/>
    </row>
    <row r="724" spans="10:11" ht="12.75">
      <c r="J724" s="110"/>
      <c r="K724" s="111"/>
    </row>
    <row r="725" spans="10:11" ht="12.75">
      <c r="J725" s="110"/>
      <c r="K725" s="111"/>
    </row>
    <row r="726" spans="10:11" ht="12.75">
      <c r="J726" s="110"/>
      <c r="K726" s="111"/>
    </row>
    <row r="727" spans="10:11" ht="12.75">
      <c r="J727" s="110"/>
      <c r="K727" s="111"/>
    </row>
    <row r="728" spans="10:11" ht="12.75">
      <c r="J728" s="110"/>
      <c r="K728" s="111"/>
    </row>
    <row r="729" spans="10:11" ht="12.75">
      <c r="J729" s="110"/>
      <c r="K729" s="111"/>
    </row>
    <row r="730" spans="10:11" ht="12.75">
      <c r="J730" s="110"/>
      <c r="K730" s="111"/>
    </row>
    <row r="731" spans="10:11" ht="12.75">
      <c r="J731" s="110"/>
      <c r="K731" s="111"/>
    </row>
    <row r="732" spans="10:11" ht="12.75">
      <c r="J732" s="110"/>
      <c r="K732" s="111"/>
    </row>
    <row r="733" spans="10:11" ht="12.75">
      <c r="J733" s="110"/>
      <c r="K733" s="111"/>
    </row>
    <row r="734" spans="10:11" ht="12.75">
      <c r="J734" s="110"/>
      <c r="K734" s="111"/>
    </row>
    <row r="735" spans="10:11" ht="12.75">
      <c r="J735" s="110"/>
      <c r="K735" s="111"/>
    </row>
    <row r="736" spans="10:11" ht="12.75">
      <c r="J736" s="110"/>
      <c r="K736" s="111"/>
    </row>
    <row r="737" spans="10:11" ht="12.75">
      <c r="J737" s="110"/>
      <c r="K737" s="111"/>
    </row>
    <row r="738" spans="10:11" ht="12.75">
      <c r="J738" s="110"/>
      <c r="K738" s="111"/>
    </row>
    <row r="739" spans="10:11" ht="12.75">
      <c r="J739" s="110"/>
      <c r="K739" s="111"/>
    </row>
    <row r="740" spans="10:11" ht="12.75">
      <c r="J740" s="110"/>
      <c r="K740" s="111"/>
    </row>
    <row r="741" spans="10:11" ht="12.75">
      <c r="J741" s="110"/>
      <c r="K741" s="111"/>
    </row>
    <row r="742" spans="10:11" ht="12.75">
      <c r="J742" s="110"/>
      <c r="K742" s="111"/>
    </row>
    <row r="743" spans="10:11" ht="12.75">
      <c r="J743" s="110"/>
      <c r="K743" s="111"/>
    </row>
    <row r="744" spans="10:11" ht="12.75">
      <c r="J744" s="110"/>
      <c r="K744" s="111"/>
    </row>
    <row r="745" spans="10:11" ht="12.75">
      <c r="J745" s="110"/>
      <c r="K745" s="111"/>
    </row>
    <row r="746" spans="10:11" ht="12.75">
      <c r="J746" s="110"/>
      <c r="K746" s="111"/>
    </row>
    <row r="747" spans="10:11" ht="12.75">
      <c r="J747" s="110"/>
      <c r="K747" s="111"/>
    </row>
    <row r="748" spans="10:11" ht="12.75">
      <c r="J748" s="110"/>
      <c r="K748" s="111"/>
    </row>
    <row r="749" spans="10:11" ht="12.75">
      <c r="J749" s="110"/>
      <c r="K749" s="111"/>
    </row>
    <row r="750" spans="10:11" ht="12.75">
      <c r="J750" s="110"/>
      <c r="K750" s="111"/>
    </row>
    <row r="751" spans="10:11" ht="12.75">
      <c r="J751" s="110"/>
      <c r="K751" s="111"/>
    </row>
    <row r="752" spans="10:11" ht="12.75">
      <c r="J752" s="110"/>
      <c r="K752" s="111"/>
    </row>
    <row r="753" spans="10:11" ht="12.75">
      <c r="J753" s="110"/>
      <c r="K753" s="111"/>
    </row>
    <row r="754" spans="10:11" ht="12.75">
      <c r="J754" s="110"/>
      <c r="K754" s="111"/>
    </row>
    <row r="755" spans="10:11" ht="12.75">
      <c r="J755" s="110"/>
      <c r="K755" s="111"/>
    </row>
    <row r="756" spans="10:11" ht="12.75">
      <c r="J756" s="110"/>
      <c r="K756" s="111"/>
    </row>
    <row r="757" spans="10:11" ht="12.75">
      <c r="J757" s="110"/>
      <c r="K757" s="111"/>
    </row>
    <row r="758" spans="10:11" ht="12.75">
      <c r="J758" s="110"/>
      <c r="K758" s="111"/>
    </row>
    <row r="759" spans="10:11" ht="12.75">
      <c r="J759" s="110"/>
      <c r="K759" s="111"/>
    </row>
    <row r="760" spans="10:11" ht="12.75">
      <c r="J760" s="110"/>
      <c r="K760" s="111"/>
    </row>
    <row r="761" spans="10:11" ht="12.75">
      <c r="J761" s="110"/>
      <c r="K761" s="111"/>
    </row>
    <row r="762" spans="10:11" ht="12.75">
      <c r="J762" s="110"/>
      <c r="K762" s="111"/>
    </row>
    <row r="763" spans="10:11" ht="12.75">
      <c r="J763" s="110"/>
      <c r="K763" s="111"/>
    </row>
    <row r="764" spans="10:11" ht="12.75">
      <c r="J764" s="110"/>
      <c r="K764" s="111"/>
    </row>
    <row r="765" spans="10:11" ht="12.75">
      <c r="J765" s="110"/>
      <c r="K765" s="111"/>
    </row>
    <row r="766" spans="10:11" ht="12.75">
      <c r="J766" s="110"/>
      <c r="K766" s="111"/>
    </row>
    <row r="767" spans="10:11" ht="12.75">
      <c r="J767" s="110"/>
      <c r="K767" s="111"/>
    </row>
    <row r="768" spans="10:11" ht="12.75">
      <c r="J768" s="110"/>
      <c r="K768" s="111"/>
    </row>
    <row r="769" spans="10:11" ht="12.75">
      <c r="J769" s="110"/>
      <c r="K769" s="111"/>
    </row>
    <row r="770" spans="10:11" ht="12.75">
      <c r="J770" s="110"/>
      <c r="K770" s="111"/>
    </row>
    <row r="771" spans="10:11" ht="12.75">
      <c r="J771" s="110"/>
      <c r="K771" s="111"/>
    </row>
    <row r="772" spans="10:11" ht="12.75">
      <c r="J772" s="110"/>
      <c r="K772" s="111"/>
    </row>
    <row r="773" spans="10:11" ht="12.75">
      <c r="J773" s="110"/>
      <c r="K773" s="111"/>
    </row>
    <row r="774" spans="10:11" ht="12.75">
      <c r="J774" s="110"/>
      <c r="K774" s="111"/>
    </row>
    <row r="775" spans="10:11" ht="12.75">
      <c r="J775" s="110"/>
      <c r="K775" s="111"/>
    </row>
    <row r="776" spans="10:11" ht="12.75">
      <c r="J776" s="110"/>
      <c r="K776" s="111"/>
    </row>
    <row r="777" spans="10:11" ht="12.75">
      <c r="J777" s="110"/>
      <c r="K777" s="111"/>
    </row>
    <row r="778" spans="10:11" ht="12.75">
      <c r="J778" s="110"/>
      <c r="K778" s="111"/>
    </row>
    <row r="779" spans="10:11" ht="12.75">
      <c r="J779" s="110"/>
      <c r="K779" s="111"/>
    </row>
    <row r="780" spans="10:11" ht="12.75">
      <c r="J780" s="110"/>
      <c r="K780" s="111"/>
    </row>
    <row r="781" spans="10:11" ht="12.75">
      <c r="J781" s="110"/>
      <c r="K781" s="111"/>
    </row>
    <row r="782" spans="10:11" ht="12.75">
      <c r="J782" s="110"/>
      <c r="K782" s="111"/>
    </row>
    <row r="783" spans="10:11" ht="12.75">
      <c r="J783" s="110"/>
      <c r="K783" s="111"/>
    </row>
    <row r="784" spans="10:11" ht="12.75">
      <c r="J784" s="110"/>
      <c r="K784" s="111"/>
    </row>
    <row r="785" spans="10:11" ht="12.75">
      <c r="J785" s="110"/>
      <c r="K785" s="111"/>
    </row>
    <row r="786" spans="10:11" ht="12.75">
      <c r="J786" s="110"/>
      <c r="K786" s="111"/>
    </row>
    <row r="787" spans="10:11" ht="12.75">
      <c r="J787" s="110"/>
      <c r="K787" s="111"/>
    </row>
    <row r="788" spans="10:11" ht="12.75">
      <c r="J788" s="110"/>
      <c r="K788" s="111"/>
    </row>
    <row r="789" spans="10:11" ht="12.75">
      <c r="J789" s="110"/>
      <c r="K789" s="111"/>
    </row>
    <row r="790" spans="10:11" ht="12.75">
      <c r="J790" s="110"/>
      <c r="K790" s="111"/>
    </row>
    <row r="791" spans="10:11" ht="12.75">
      <c r="J791" s="110"/>
      <c r="K791" s="111"/>
    </row>
    <row r="792" spans="10:11" ht="12.75">
      <c r="J792" s="110"/>
      <c r="K792" s="111"/>
    </row>
    <row r="793" spans="10:11" ht="12.75">
      <c r="J793" s="110"/>
      <c r="K793" s="111"/>
    </row>
    <row r="794" spans="10:11" ht="12.75">
      <c r="J794" s="110"/>
      <c r="K794" s="111"/>
    </row>
    <row r="795" spans="10:11" ht="12.75">
      <c r="J795" s="110"/>
      <c r="K795" s="111"/>
    </row>
    <row r="796" spans="10:11" ht="12.75">
      <c r="J796" s="110"/>
      <c r="K796" s="111"/>
    </row>
    <row r="797" spans="10:11" ht="12.75">
      <c r="J797" s="110"/>
      <c r="K797" s="111"/>
    </row>
    <row r="798" spans="10:11" ht="12.75">
      <c r="J798" s="110"/>
      <c r="K798" s="111"/>
    </row>
    <row r="799" spans="10:11" ht="12.75">
      <c r="J799" s="110"/>
      <c r="K799" s="111"/>
    </row>
    <row r="800" spans="10:11" ht="12.75">
      <c r="J800" s="110"/>
      <c r="K800" s="111"/>
    </row>
    <row r="801" spans="10:11" ht="12.75">
      <c r="J801" s="110"/>
      <c r="K801" s="111"/>
    </row>
    <row r="802" spans="10:255" ht="12.75">
      <c r="J802" s="110"/>
      <c r="K802" s="111"/>
      <c r="IU802" s="19">
        <v>193</v>
      </c>
    </row>
    <row r="803" spans="10:255" ht="12.75">
      <c r="J803" s="110"/>
      <c r="K803" s="111"/>
      <c r="IU803" s="19" t="s">
        <v>97</v>
      </c>
    </row>
    <row r="804" spans="10:255" ht="12.75">
      <c r="J804" s="110"/>
      <c r="K804" s="111"/>
      <c r="IU804" s="19" t="s">
        <v>98</v>
      </c>
    </row>
    <row r="805" spans="10:255" ht="12.75">
      <c r="J805" s="110"/>
      <c r="K805" s="111"/>
      <c r="IU805" s="19" t="s">
        <v>99</v>
      </c>
    </row>
    <row r="806" spans="10:255" ht="12.75">
      <c r="J806" s="110"/>
      <c r="K806" s="111"/>
      <c r="IU806" s="19" t="s">
        <v>100</v>
      </c>
    </row>
    <row r="807" spans="10:255" ht="12.75">
      <c r="J807" s="110"/>
      <c r="K807" s="111"/>
      <c r="IU807" s="19" t="s">
        <v>101</v>
      </c>
    </row>
    <row r="808" spans="10:255" ht="12.75">
      <c r="J808" s="110"/>
      <c r="K808" s="111"/>
      <c r="IU808" s="19" t="s">
        <v>102</v>
      </c>
    </row>
    <row r="809" spans="10:255" ht="12.75">
      <c r="J809" s="110"/>
      <c r="K809" s="111"/>
      <c r="IU809" s="19" t="s">
        <v>103</v>
      </c>
    </row>
    <row r="810" spans="10:255" ht="12.75">
      <c r="J810" s="110"/>
      <c r="K810" s="111"/>
      <c r="IU810" s="19" t="s">
        <v>104</v>
      </c>
    </row>
    <row r="811" spans="10:255" ht="12.75">
      <c r="J811" s="110"/>
      <c r="K811" s="111"/>
      <c r="IU811" s="19" t="s">
        <v>88</v>
      </c>
    </row>
    <row r="812" spans="10:255" ht="12.75">
      <c r="J812" s="110"/>
      <c r="K812" s="111"/>
      <c r="IU812" s="19" t="s">
        <v>105</v>
      </c>
    </row>
    <row r="813" spans="10:255" ht="12.75">
      <c r="J813" s="110"/>
      <c r="K813" s="111"/>
      <c r="IU813" s="19" t="s">
        <v>106</v>
      </c>
    </row>
    <row r="814" spans="10:255" ht="12.75">
      <c r="J814" s="110"/>
      <c r="K814" s="111"/>
      <c r="IU814" s="19" t="s">
        <v>107</v>
      </c>
    </row>
    <row r="815" spans="10:255" ht="12.75">
      <c r="J815" s="110"/>
      <c r="K815" s="111"/>
      <c r="IU815" s="19" t="s">
        <v>108</v>
      </c>
    </row>
    <row r="816" spans="10:255" ht="12.75">
      <c r="J816" s="110"/>
      <c r="K816" s="111"/>
      <c r="IU816" s="19"/>
    </row>
    <row r="817" ht="12.75">
      <c r="J817" s="110"/>
    </row>
    <row r="818" ht="12.75">
      <c r="J818" s="110"/>
    </row>
    <row r="819" ht="12.75">
      <c r="J819" s="110"/>
    </row>
    <row r="820" ht="12.75">
      <c r="J820" s="110"/>
    </row>
    <row r="821" ht="12.75">
      <c r="J821" s="110"/>
    </row>
    <row r="822" ht="12.75">
      <c r="J822" s="110"/>
    </row>
    <row r="823" ht="12.75">
      <c r="J823" s="110"/>
    </row>
    <row r="824" ht="12.75">
      <c r="J824" s="110"/>
    </row>
    <row r="825" ht="12.75">
      <c r="J825" s="110"/>
    </row>
    <row r="826" ht="12.75">
      <c r="J826" s="110"/>
    </row>
    <row r="827" ht="12.75">
      <c r="J827" s="110"/>
    </row>
    <row r="828" ht="12.75">
      <c r="J828" s="110"/>
    </row>
    <row r="829" ht="12.75">
      <c r="J829" s="110"/>
    </row>
    <row r="830" ht="12.75">
      <c r="J830" s="110"/>
    </row>
    <row r="831" ht="12.75">
      <c r="J831" s="110"/>
    </row>
    <row r="832" ht="12.75">
      <c r="J832" s="110"/>
    </row>
    <row r="833" ht="12.75">
      <c r="J833" s="110"/>
    </row>
    <row r="834" ht="12.75">
      <c r="J834" s="110"/>
    </row>
    <row r="835" ht="12.75">
      <c r="J835" s="110"/>
    </row>
    <row r="836" ht="12.75">
      <c r="J836" s="110"/>
    </row>
    <row r="837" ht="12.75">
      <c r="J837" s="110"/>
    </row>
    <row r="838" ht="12.75">
      <c r="J838" s="110"/>
    </row>
    <row r="839" ht="12.75">
      <c r="J839" s="110"/>
    </row>
    <row r="840" ht="12.75">
      <c r="J840" s="110"/>
    </row>
    <row r="841" ht="12.75">
      <c r="J841" s="110"/>
    </row>
    <row r="842" ht="12.75">
      <c r="J842" s="110"/>
    </row>
    <row r="843" ht="12.75">
      <c r="J843" s="110"/>
    </row>
    <row r="844" ht="12.75">
      <c r="J844" s="110"/>
    </row>
    <row r="845" ht="12.75">
      <c r="J845" s="110"/>
    </row>
    <row r="846" ht="12.75">
      <c r="J846" s="110"/>
    </row>
    <row r="847" ht="12.75">
      <c r="J847" s="110"/>
    </row>
    <row r="848" ht="12.75">
      <c r="J848" s="110"/>
    </row>
    <row r="849" ht="12.75">
      <c r="J849" s="110"/>
    </row>
    <row r="850" ht="12.75">
      <c r="J850" s="110"/>
    </row>
    <row r="851" ht="12.75">
      <c r="J851" s="110"/>
    </row>
    <row r="852" ht="12.75">
      <c r="J852" s="110"/>
    </row>
    <row r="853" ht="12.75">
      <c r="J853" s="110"/>
    </row>
    <row r="854" spans="10:256" ht="14.25">
      <c r="J854" s="110"/>
      <c r="IR854" s="139">
        <v>193</v>
      </c>
      <c r="IS854" s="139">
        <v>193</v>
      </c>
      <c r="IU854" s="9">
        <v>193</v>
      </c>
      <c r="IV854" s="106">
        <v>193</v>
      </c>
    </row>
    <row r="855" spans="10:256" ht="14.25">
      <c r="J855" s="110"/>
      <c r="IR855" s="140">
        <v>194</v>
      </c>
      <c r="IS855" s="140">
        <v>194</v>
      </c>
      <c r="IU855" s="9" t="s">
        <v>369</v>
      </c>
      <c r="IV855" s="106" t="s">
        <v>369</v>
      </c>
    </row>
    <row r="856" spans="10:256" ht="14.25">
      <c r="J856" s="110"/>
      <c r="IR856" s="139" t="s">
        <v>97</v>
      </c>
      <c r="IS856" s="139" t="s">
        <v>369</v>
      </c>
      <c r="IU856" s="9" t="s">
        <v>370</v>
      </c>
      <c r="IV856" t="s">
        <v>370</v>
      </c>
    </row>
    <row r="857" spans="10:256" ht="14.25">
      <c r="J857" s="110"/>
      <c r="IR857" s="139" t="s">
        <v>98</v>
      </c>
      <c r="IS857" s="139" t="s">
        <v>370</v>
      </c>
      <c r="IU857" s="9" t="s">
        <v>371</v>
      </c>
      <c r="IV857" t="s">
        <v>371</v>
      </c>
    </row>
    <row r="858" spans="10:256" ht="14.25">
      <c r="J858" s="110"/>
      <c r="IR858" s="139" t="s">
        <v>99</v>
      </c>
      <c r="IS858" s="139" t="s">
        <v>371</v>
      </c>
      <c r="IU858" s="9" t="s">
        <v>372</v>
      </c>
      <c r="IV858" t="s">
        <v>372</v>
      </c>
    </row>
    <row r="859" spans="10:256" ht="14.25">
      <c r="J859" s="110"/>
      <c r="IR859" s="139" t="s">
        <v>100</v>
      </c>
      <c r="IS859" s="139" t="s">
        <v>372</v>
      </c>
      <c r="IU859" s="9" t="s">
        <v>373</v>
      </c>
      <c r="IV859" s="166" t="s">
        <v>373</v>
      </c>
    </row>
    <row r="860" spans="10:256" ht="14.25">
      <c r="J860" s="110"/>
      <c r="IR860" s="139" t="s">
        <v>101</v>
      </c>
      <c r="IS860" s="139" t="s">
        <v>373</v>
      </c>
      <c r="IU860" s="9" t="s">
        <v>374</v>
      </c>
      <c r="IV860" s="166" t="s">
        <v>374</v>
      </c>
    </row>
    <row r="861" spans="10:256" ht="14.25">
      <c r="J861" s="110"/>
      <c r="IR861" s="139" t="s">
        <v>102</v>
      </c>
      <c r="IS861" s="139" t="s">
        <v>374</v>
      </c>
      <c r="IU861" s="9" t="s">
        <v>375</v>
      </c>
      <c r="IV861" s="166" t="s">
        <v>375</v>
      </c>
    </row>
    <row r="862" spans="10:256" ht="14.25">
      <c r="J862" s="110"/>
      <c r="IR862" s="139" t="s">
        <v>103</v>
      </c>
      <c r="IS862" s="139" t="s">
        <v>375</v>
      </c>
      <c r="IU862" s="9" t="s">
        <v>376</v>
      </c>
      <c r="IV862" s="166" t="s">
        <v>376</v>
      </c>
    </row>
    <row r="863" spans="10:256" ht="14.25">
      <c r="J863" s="110"/>
      <c r="IR863" s="139" t="s">
        <v>104</v>
      </c>
      <c r="IS863" s="139" t="s">
        <v>376</v>
      </c>
      <c r="IU863" s="9" t="s">
        <v>377</v>
      </c>
      <c r="IV863" s="166" t="s">
        <v>377</v>
      </c>
    </row>
    <row r="864" spans="10:256" ht="14.25">
      <c r="J864" s="110"/>
      <c r="IR864" s="139" t="s">
        <v>88</v>
      </c>
      <c r="IS864" s="139" t="s">
        <v>377</v>
      </c>
      <c r="IU864" s="9" t="s">
        <v>378</v>
      </c>
      <c r="IV864" s="166" t="s">
        <v>378</v>
      </c>
    </row>
    <row r="865" spans="10:256" ht="14.25">
      <c r="J865" s="110"/>
      <c r="IR865" s="139" t="s">
        <v>105</v>
      </c>
      <c r="IS865" s="139" t="s">
        <v>378</v>
      </c>
      <c r="IU865" s="9" t="s">
        <v>379</v>
      </c>
      <c r="IV865" s="166" t="s">
        <v>379</v>
      </c>
    </row>
    <row r="866" spans="10:256" ht="14.25">
      <c r="J866" s="110"/>
      <c r="IR866" s="139" t="s">
        <v>106</v>
      </c>
      <c r="IS866" s="139" t="s">
        <v>379</v>
      </c>
      <c r="IU866" s="9" t="s">
        <v>380</v>
      </c>
      <c r="IV866" s="166" t="s">
        <v>380</v>
      </c>
    </row>
    <row r="867" spans="10:256" ht="14.25">
      <c r="J867" s="110"/>
      <c r="IR867" s="140" t="s">
        <v>108</v>
      </c>
      <c r="IS867" s="139" t="s">
        <v>381</v>
      </c>
      <c r="IU867" s="9" t="s">
        <v>381</v>
      </c>
      <c r="IV867" s="166" t="s">
        <v>381</v>
      </c>
    </row>
    <row r="868" spans="10:256" ht="12.75">
      <c r="J868" s="110"/>
      <c r="IU868" s="9" t="s">
        <v>382</v>
      </c>
      <c r="IV868" s="9"/>
    </row>
    <row r="869" spans="10:256" ht="12.75">
      <c r="J869" s="110"/>
      <c r="IU869" s="9" t="s">
        <v>383</v>
      </c>
      <c r="IV869" s="9"/>
    </row>
    <row r="870" spans="10:256" ht="12.75">
      <c r="J870" s="110"/>
      <c r="IU870" s="9" t="s">
        <v>384</v>
      </c>
      <c r="IV870" s="9"/>
    </row>
    <row r="871" spans="10:256" ht="12.75">
      <c r="J871" s="110"/>
      <c r="IU871" s="9" t="s">
        <v>385</v>
      </c>
      <c r="IV871" s="9"/>
    </row>
    <row r="872" spans="10:256" ht="12.75">
      <c r="J872" s="110"/>
      <c r="IU872" s="9" t="s">
        <v>386</v>
      </c>
      <c r="IV872" s="9"/>
    </row>
    <row r="873" spans="10:256" ht="12.75">
      <c r="J873" s="110"/>
      <c r="IU873" s="9" t="s">
        <v>387</v>
      </c>
      <c r="IV873" s="9"/>
    </row>
    <row r="874" spans="10:256" ht="12.75">
      <c r="J874" s="110"/>
      <c r="IU874" s="75">
        <v>195</v>
      </c>
      <c r="IV874" s="75"/>
    </row>
    <row r="875" spans="10:256" ht="12.75">
      <c r="J875" s="110"/>
      <c r="IU875" s="75" t="s">
        <v>388</v>
      </c>
      <c r="IV875" s="75"/>
    </row>
    <row r="876" spans="10:256" ht="12.75">
      <c r="J876" s="110"/>
      <c r="IU876" s="75" t="s">
        <v>389</v>
      </c>
      <c r="IV876" s="75"/>
    </row>
    <row r="877" spans="10:256" ht="12.75">
      <c r="J877" s="110"/>
      <c r="IU877" s="75" t="s">
        <v>390</v>
      </c>
      <c r="IV877" s="75"/>
    </row>
    <row r="878" spans="10:256" ht="12.75">
      <c r="J878" s="110"/>
      <c r="IU878" s="75" t="s">
        <v>391</v>
      </c>
      <c r="IV878" s="75"/>
    </row>
    <row r="879" spans="10:256" ht="12.75">
      <c r="J879" s="110"/>
      <c r="IU879" s="75" t="s">
        <v>392</v>
      </c>
      <c r="IV879" s="75"/>
    </row>
    <row r="880" ht="12.75">
      <c r="J880" s="110"/>
    </row>
    <row r="881" ht="12.75">
      <c r="J881" s="110"/>
    </row>
    <row r="882" ht="12.75">
      <c r="J882" s="110"/>
    </row>
    <row r="883" ht="12.75">
      <c r="J883" s="110"/>
    </row>
    <row r="884" ht="12.75">
      <c r="J884" s="110"/>
    </row>
    <row r="885" ht="12.75">
      <c r="J885" s="110"/>
    </row>
    <row r="886" ht="12.75">
      <c r="J886" s="110"/>
    </row>
    <row r="887" ht="12.75">
      <c r="J887" s="110"/>
    </row>
    <row r="888" ht="12.75">
      <c r="J888" s="110"/>
    </row>
    <row r="889" ht="12.75">
      <c r="J889" s="110"/>
    </row>
    <row r="890" ht="12.75">
      <c r="J890" s="110"/>
    </row>
    <row r="891" ht="12.75">
      <c r="J891" s="110"/>
    </row>
    <row r="892" ht="12.75">
      <c r="J892" s="110"/>
    </row>
    <row r="893" ht="12.75">
      <c r="J893" s="110"/>
    </row>
    <row r="894" ht="12.75">
      <c r="J894" s="110"/>
    </row>
    <row r="895" ht="12.75">
      <c r="J895" s="110"/>
    </row>
    <row r="896" ht="12.75">
      <c r="J896" s="110"/>
    </row>
    <row r="897" ht="12.75">
      <c r="J897" s="110"/>
    </row>
    <row r="898" ht="12.75">
      <c r="J898" s="110"/>
    </row>
    <row r="899" ht="12.75">
      <c r="J899" s="110"/>
    </row>
    <row r="900" ht="12.75">
      <c r="J900" s="110"/>
    </row>
    <row r="901" ht="12.75">
      <c r="J901" s="110"/>
    </row>
    <row r="902" ht="12.75">
      <c r="J902" s="110"/>
    </row>
    <row r="903" ht="12.75">
      <c r="J903" s="110"/>
    </row>
    <row r="904" ht="12.75">
      <c r="J904" s="110"/>
    </row>
    <row r="905" ht="12.75">
      <c r="J905" s="110"/>
    </row>
    <row r="906" ht="12.75">
      <c r="J906" s="110"/>
    </row>
    <row r="907" ht="12.75">
      <c r="J907" s="110"/>
    </row>
    <row r="908" ht="12.75">
      <c r="J908" s="110"/>
    </row>
    <row r="909" ht="12.75">
      <c r="J909" s="110"/>
    </row>
    <row r="910" ht="12.75">
      <c r="J910" s="110"/>
    </row>
    <row r="911" ht="12.75">
      <c r="J911" s="110"/>
    </row>
    <row r="912" ht="12.75">
      <c r="J912" s="110"/>
    </row>
    <row r="913" ht="12.75">
      <c r="J913" s="110"/>
    </row>
    <row r="914" ht="12.75">
      <c r="J914" s="110"/>
    </row>
    <row r="915" ht="12.75">
      <c r="J915" s="110"/>
    </row>
    <row r="916" ht="12.75">
      <c r="J916" s="110"/>
    </row>
    <row r="917" ht="12.75">
      <c r="J917" s="110"/>
    </row>
    <row r="918" ht="12.75">
      <c r="J918" s="110"/>
    </row>
    <row r="919" ht="12.75">
      <c r="J919" s="110"/>
    </row>
    <row r="920" ht="12.75">
      <c r="J920" s="110"/>
    </row>
    <row r="921" ht="12.75">
      <c r="J921" s="110"/>
    </row>
    <row r="922" ht="12.75">
      <c r="J922" s="110"/>
    </row>
    <row r="923" ht="12.75">
      <c r="J923" s="110"/>
    </row>
    <row r="924" ht="12.75">
      <c r="J924" s="110"/>
    </row>
    <row r="925" ht="12.75">
      <c r="J925" s="110"/>
    </row>
    <row r="926" ht="12.75">
      <c r="J926" s="110"/>
    </row>
    <row r="927" ht="12.75">
      <c r="J927" s="110"/>
    </row>
    <row r="928" ht="12.75">
      <c r="J928" s="110"/>
    </row>
    <row r="929" ht="12.75">
      <c r="J929" s="110"/>
    </row>
    <row r="930" ht="12.75">
      <c r="J930" s="110"/>
    </row>
    <row r="931" ht="12.75">
      <c r="J931" s="110"/>
    </row>
    <row r="932" ht="12.75">
      <c r="J932" s="110"/>
    </row>
    <row r="933" ht="12.75">
      <c r="J933" s="110"/>
    </row>
    <row r="934" ht="12.75">
      <c r="J934" s="110"/>
    </row>
    <row r="935" ht="12.75">
      <c r="J935" s="110"/>
    </row>
    <row r="936" ht="12.75">
      <c r="J936" s="110"/>
    </row>
    <row r="937" ht="12.75">
      <c r="J937" s="110"/>
    </row>
    <row r="938" ht="12.75">
      <c r="J938" s="110"/>
    </row>
    <row r="939" ht="12.75">
      <c r="J939" s="110"/>
    </row>
    <row r="940" ht="12.75">
      <c r="J940" s="110"/>
    </row>
    <row r="941" ht="12.75">
      <c r="J941" s="110"/>
    </row>
    <row r="942" ht="12.75">
      <c r="J942" s="110"/>
    </row>
    <row r="943" ht="12.75">
      <c r="J943" s="110"/>
    </row>
    <row r="944" ht="12.75">
      <c r="J944" s="110"/>
    </row>
    <row r="945" ht="12.75">
      <c r="J945" s="110"/>
    </row>
    <row r="946" ht="12.75">
      <c r="J946" s="110"/>
    </row>
    <row r="947" ht="12.75">
      <c r="J947" s="110"/>
    </row>
    <row r="948" ht="12.75">
      <c r="J948" s="110"/>
    </row>
    <row r="949" ht="12.75">
      <c r="J949" s="110"/>
    </row>
    <row r="950" ht="12.75">
      <c r="J950" s="110"/>
    </row>
    <row r="951" ht="12.75">
      <c r="J951" s="110"/>
    </row>
    <row r="952" ht="12.75">
      <c r="J952" s="110"/>
    </row>
    <row r="953" ht="12.75">
      <c r="J953" s="110"/>
    </row>
    <row r="954" ht="12.75">
      <c r="J954" s="110"/>
    </row>
    <row r="955" ht="12.75">
      <c r="J955" s="110"/>
    </row>
    <row r="956" ht="12.75">
      <c r="J956" s="110"/>
    </row>
    <row r="957" ht="12.75">
      <c r="J957" s="110"/>
    </row>
    <row r="958" ht="12.75">
      <c r="J958" s="110"/>
    </row>
    <row r="959" ht="12.75">
      <c r="J959" s="110"/>
    </row>
    <row r="960" ht="12.75">
      <c r="J960" s="110"/>
    </row>
    <row r="961" ht="12.75">
      <c r="J961" s="110"/>
    </row>
    <row r="962" ht="12.75">
      <c r="J962" s="110"/>
    </row>
    <row r="963" ht="12.75">
      <c r="J963" s="110"/>
    </row>
    <row r="964" ht="12.75">
      <c r="J964" s="110"/>
    </row>
    <row r="965" ht="12.75">
      <c r="J965" s="110"/>
    </row>
    <row r="966" ht="12.75">
      <c r="J966" s="110"/>
    </row>
    <row r="967" ht="12.75">
      <c r="J967" s="110"/>
    </row>
    <row r="968" ht="12.75">
      <c r="J968" s="110"/>
    </row>
    <row r="969" ht="12.75">
      <c r="J969" s="110"/>
    </row>
    <row r="970" ht="12.75">
      <c r="J970" s="110"/>
    </row>
    <row r="971" ht="12.75">
      <c r="J971" s="110"/>
    </row>
    <row r="972" ht="12.75">
      <c r="J972" s="110"/>
    </row>
    <row r="973" ht="12.75">
      <c r="J973" s="110"/>
    </row>
    <row r="974" ht="12.75">
      <c r="J974" s="110"/>
    </row>
    <row r="975" ht="12.75">
      <c r="J975" s="110"/>
    </row>
    <row r="976" ht="12.75">
      <c r="J976" s="110"/>
    </row>
    <row r="977" ht="12.75">
      <c r="J977" s="110"/>
    </row>
    <row r="978" ht="12.75">
      <c r="J978" s="110"/>
    </row>
    <row r="979" ht="12.75">
      <c r="J979" s="110"/>
    </row>
    <row r="980" ht="12.75">
      <c r="J980" s="110"/>
    </row>
    <row r="981" ht="12.75">
      <c r="J981" s="110"/>
    </row>
    <row r="982" ht="12.75">
      <c r="J982" s="110"/>
    </row>
    <row r="983" ht="12.75">
      <c r="J983" s="110"/>
    </row>
    <row r="984" ht="12.75">
      <c r="J984" s="110"/>
    </row>
    <row r="985" ht="12.75">
      <c r="J985" s="110"/>
    </row>
    <row r="986" ht="12.75">
      <c r="J986" s="110"/>
    </row>
    <row r="987" ht="12.75">
      <c r="J987" s="110"/>
    </row>
    <row r="988" ht="12.75">
      <c r="J988" s="110"/>
    </row>
    <row r="989" ht="12.75">
      <c r="J989" s="110"/>
    </row>
    <row r="990" ht="12.75">
      <c r="J990" s="110"/>
    </row>
    <row r="991" ht="12.75">
      <c r="J991" s="110"/>
    </row>
    <row r="992" ht="12.75">
      <c r="J992" s="110"/>
    </row>
    <row r="993" ht="12.75">
      <c r="J993" s="110"/>
    </row>
    <row r="994" ht="12.75">
      <c r="J994" s="110"/>
    </row>
    <row r="995" ht="12.75">
      <c r="J995" s="110"/>
    </row>
    <row r="996" ht="12.75">
      <c r="J996" s="110"/>
    </row>
    <row r="997" ht="12.75">
      <c r="J997" s="110"/>
    </row>
    <row r="998" ht="12.75">
      <c r="J998" s="110"/>
    </row>
    <row r="999" ht="12.75">
      <c r="J999" s="110"/>
    </row>
    <row r="1000" ht="12.75">
      <c r="J1000" s="110"/>
    </row>
    <row r="1001" ht="12.75">
      <c r="J1001" s="110"/>
    </row>
    <row r="1002" ht="12.75">
      <c r="J1002" s="110"/>
    </row>
    <row r="1003" ht="12.75">
      <c r="J1003" s="110"/>
    </row>
  </sheetData>
  <sheetProtection/>
  <mergeCells count="4">
    <mergeCell ref="N68:P68"/>
    <mergeCell ref="N69:P69"/>
    <mergeCell ref="N67:P67"/>
    <mergeCell ref="A62:L62"/>
  </mergeCells>
  <dataValidations count="23">
    <dataValidation type="date" operator="lessThanOrEqual" allowBlank="1" showInputMessage="1" showErrorMessage="1" error="Cannot be a future date&#10;" sqref="N6">
      <formula1>TODAY()</formula1>
    </dataValidation>
    <dataValidation type="whole" allowBlank="1" showInputMessage="1" showErrorMessage="1" prompt="Enter only numeric characters" sqref="A6:A57 A2">
      <formula1>1</formula1>
      <formula2>10000</formula2>
    </dataValidation>
    <dataValidation type="list" allowBlank="1" showInputMessage="1" showErrorMessage="1" sqref="P853:P855 P80 P59 P830 P805 P780 P755 P730 P705 P680 P655 P630 P605 P580 P555 P530 P505 P480 P455 P430 P405 P380 P355 P330 P305 P280 P255 P230 P205 P180 P155 P130 P105 P61 P86 P111 P136 P161 P186 P211 P236 P261 P286 P311 P336 P361 P386 P411 P436 P461 P486 P511 P536 P561 P586 P611 P636 P661 P686 P711 P736 P761 P786 P811 P836 P861 P886 P911 P936 P961 P986 P1011 P5">
      <formula1>"Y"</formula1>
    </dataValidation>
    <dataValidation type="list" allowBlank="1" showInputMessage="1" showErrorMessage="1" prompt="Enter only numeric characters" sqref="B6">
      <formula1>SEctionCode</formula1>
    </dataValidation>
    <dataValidation type="list" allowBlank="1" showInputMessage="1" showErrorMessage="1" sqref="Q63:Q64 Q60:Q61">
      <formula1>"N"</formula1>
    </dataValidation>
    <dataValidation type="list" allowBlank="1" showInputMessage="1" showErrorMessage="1" sqref="Q6 Q57">
      <formula1>"Y,N"</formula1>
    </dataValidation>
    <dataValidation type="whole" allowBlank="1" showInputMessage="1" showErrorMessage="1" prompt="Maximum Length =14, enter only numeric value" error="Maximum Length =14, enter only numeric value" sqref="I6:I57 I2">
      <formula1>1</formula1>
      <formula2>99999999999999</formula2>
    </dataValidation>
    <dataValidation type="decimal" allowBlank="1" showInputMessage="1" showErrorMessage="1" prompt="Maximum Length =13, enter only numeric value" error="Maximum Length =13, enter only numeric value" sqref="C57 D6:G6 C6:C8 C2">
      <formula1>0</formula1>
      <formula2>9999999999.99</formula2>
    </dataValidation>
    <dataValidation type="decimal" allowBlank="1" showInputMessage="1" showErrorMessage="1" prompt="Enter only numeric value, must be &gt;=0" error="Enter only numeric value, must be &gt;=0" sqref="R6:S6">
      <formula1>0</formula1>
      <formula2>99999999999999</formula2>
    </dataValidation>
    <dataValidation type="whole" allowBlank="1" showInputMessage="1" showErrorMessage="1" prompt="Enter only numeric value, must be &gt;=0" error="Enter only numeric value, must be &gt;=0" sqref="P57 P6">
      <formula1>0</formula1>
      <formula2>999999999</formula2>
    </dataValidation>
    <dataValidation type="custom" allowBlank="1" showInputMessage="1" showErrorMessage="1" prompt="Maximum Length = 7, enter only numeric value" error="Maximum Length = 7, enter only numeric value, null in case of Govt deductor" sqref="L6">
      <formula1>IF(LEFT(GovtOthers,1)="C",IF(LEN(L6)&gt;0,0,1),IF(LEN(L6)&gt;0,IF(LEN(L6)&gt;7,0,1),0))</formula1>
    </dataValidation>
    <dataValidation type="custom" allowBlank="1" showInputMessage="1" showErrorMessage="1" error="If Challan Total is 0, this field should be blank&#10;" sqref="J6">
      <formula1>IF(I6&gt;0,IF(LEN(J6)&gt;0,IF(LEFT(GovtOthers,1)="C",0,IF(LEN(J6)&gt;15,0,1)),0),IF(LEN(J6)=0,1,0))</formula1>
    </dataValidation>
    <dataValidation type="decimal" allowBlank="1" showInputMessage="1" showErrorMessage="1" prompt="Maximum Length =13, enter only numeric value" error="Maximum Length =13, enter only numeric value" sqref="D7:G8 D57:G57 D2:G2">
      <formula1>0</formula1>
      <formula2>999999999999.99</formula2>
    </dataValidation>
    <dataValidation type="decimal" allowBlank="1" showInputMessage="1" showErrorMessage="1" prompt="Enter only numeric value, must be &gt;=0" error="Enter only numeric value, must be &gt;=0" sqref="R7:S57 R2:S2">
      <formula1>0</formula1>
      <formula2>999999999999.99</formula2>
    </dataValidation>
    <dataValidation type="custom" allowBlank="1" showInputMessage="1" showErrorMessage="1" prompt="Maximum Length = 7, enter only numeric value" error="Maximum Length = 7, enter only numeric value, null in case of Govt deductor" sqref="L7:L57 L2">
      <formula1>IF(LEN(L7)&gt;0,IF(LEN(L7)&gt;7,0,1),1)</formula1>
    </dataValidation>
    <dataValidation type="custom" allowBlank="1" showInputMessage="1" showErrorMessage="1" prompt="Specify Cheque /DD No for which the challan is issued . Value should be &quot;0&quot; where tax is deposited in cash. No value to be provided if tax deposited by book entry." error="If Challan Total is 0, this field should be blank&#10;" sqref="J7:J57 J2">
      <formula1>IF(LEN(J7)&gt;0,IF(LEN(J7)&gt;15,0,1),1)</formula1>
    </dataValidation>
    <dataValidation type="list" allowBlank="1" showInputMessage="1" showErrorMessage="1" prompt="select one from dropdown" error="select one from dropdown" sqref="B7:B57 B2">
      <formula1>SEctionCode</formula1>
    </dataValidation>
    <dataValidation type="date" operator="lessThanOrEqual" allowBlank="1" showInputMessage="1" showErrorMessage="1" prompt="Cannot be a future date.  Enter date in dd-mmm-yyyy format, eg, 09-Sep-2004" error="Cannot be a future date.  Enter date in dd-mmm-yyyy format, eg, 09-Sep-2004&#10;" sqref="N7 N57">
      <formula1>TODAY()</formula1>
    </dataValidation>
    <dataValidation type="whole" allowBlank="1" showInputMessage="1" showErrorMessage="1" prompt="Enter only numeric value, must be &gt;=0&#10;Bank Challan Can be &lt;=5 Digit / Transfer Voucher Can be &lt;= 9 Digit" error="Enter only numeric value, must be &gt;=0" sqref="P8:P56 P2">
      <formula1>0</formula1>
      <formula2>999999999</formula2>
    </dataValidation>
    <dataValidation type="list" allowBlank="1" showInputMessage="1" showErrorMessage="1" sqref="Q7:Q56 Q2">
      <formula1>"Yes,No"</formula1>
    </dataValidation>
    <dataValidation type="whole" operator="lessThanOrEqual" allowBlank="1" showInputMessage="1" showErrorMessage="1" prompt="Enter only numeric value, must be &gt;=0&#10;Bank Challan Can be &lt;=5 Digit / Transfer Voucher Can be &lt;= 9 Digit" sqref="P7">
      <formula1>999999999</formula1>
    </dataValidation>
    <dataValidation type="date" allowBlank="1" showInputMessage="1" showErrorMessage="1" prompt="Cannot be a future date.  Enter date in dd-mmm-yyyy format, eg 31-Jul-2005" error="Cannot be a future date.  Enter date in dd-mmm-yyyy format, eg, 09-Sep-2004&#10;" sqref="N8:N56 N2">
      <formula1>29221</formula1>
      <formula2>TODAY()</formula2>
    </dataValidation>
    <dataValidation type="whole" allowBlank="1" showInputMessage="1" showErrorMessage="1" prompt="Length &lt;= 12, enter amount in Rs. only&#10;" error="Length &lt;= 12, enter amount in Rs. only&#10;" sqref="C9:G56">
      <formula1>0</formula1>
      <formula2>999999999999</formula2>
    </dataValidation>
  </dataValidations>
  <printOptions/>
  <pageMargins left="0.75" right="0.75" top="1" bottom="1" header="0.5" footer="0.5"/>
  <pageSetup horizontalDpi="300" verticalDpi="300" orientation="landscape" r:id="rId2"/>
  <drawing r:id="rId1"/>
</worksheet>
</file>

<file path=xl/worksheets/sheet4.xml><?xml version="1.0" encoding="utf-8"?>
<worksheet xmlns="http://schemas.openxmlformats.org/spreadsheetml/2006/main" xmlns:r="http://schemas.openxmlformats.org/officeDocument/2006/relationships">
  <sheetPr codeName="Sheet3"/>
  <dimension ref="A1:IV862"/>
  <sheetViews>
    <sheetView workbookViewId="0" topLeftCell="A1">
      <pane ySplit="10" topLeftCell="BM110" activePane="bottomLeft" state="frozen"/>
      <selection pane="topLeft" activeCell="A1" sqref="A1"/>
      <selection pane="bottomLeft" activeCell="S109" sqref="S109"/>
    </sheetView>
  </sheetViews>
  <sheetFormatPr defaultColWidth="9.140625" defaultRowHeight="12.75"/>
  <cols>
    <col min="1" max="1" width="6.7109375" style="0" customWidth="1"/>
    <col min="2" max="9" width="11.7109375" style="0" customWidth="1"/>
    <col min="10" max="10" width="9.57421875" style="0" customWidth="1"/>
    <col min="11" max="11" width="9.28125" style="0" customWidth="1"/>
    <col min="12" max="12" width="11.8515625" style="0" hidden="1" customWidth="1"/>
    <col min="13" max="13" width="13.57421875" style="0" bestFit="1" customWidth="1"/>
    <col min="14" max="14" width="28.7109375" style="0" customWidth="1"/>
    <col min="15" max="20" width="11.7109375" style="0" customWidth="1"/>
    <col min="21" max="21" width="12.7109375" style="0" customWidth="1"/>
    <col min="22" max="22" width="11.7109375" style="0" hidden="1" customWidth="1"/>
    <col min="23" max="23" width="11.7109375" style="0" customWidth="1"/>
    <col min="24" max="24" width="11.7109375" style="0" hidden="1" customWidth="1"/>
    <col min="25" max="27" width="11.7109375" style="0" customWidth="1"/>
  </cols>
  <sheetData>
    <row r="1" spans="1:27" ht="15.75">
      <c r="A1" s="362" t="s">
        <v>84</v>
      </c>
      <c r="B1" s="362"/>
      <c r="C1" s="362"/>
      <c r="D1" s="362"/>
      <c r="E1" s="362"/>
      <c r="F1" s="362"/>
      <c r="G1" s="362"/>
      <c r="H1" s="362"/>
      <c r="I1" s="362"/>
      <c r="J1" s="362"/>
      <c r="K1" s="362"/>
      <c r="L1" s="362"/>
      <c r="M1" s="362"/>
      <c r="N1" s="362"/>
      <c r="O1" s="243"/>
      <c r="P1" s="243"/>
      <c r="Q1" s="243"/>
      <c r="R1" s="243"/>
      <c r="S1" s="243"/>
      <c r="T1" s="243"/>
      <c r="U1" s="243"/>
      <c r="V1" s="243"/>
      <c r="W1" s="243"/>
      <c r="X1" s="244"/>
      <c r="Y1" s="244"/>
      <c r="Z1" s="245"/>
      <c r="AA1" s="246"/>
    </row>
    <row r="2" spans="1:27" ht="12.75">
      <c r="A2" s="363"/>
      <c r="B2" s="363"/>
      <c r="C2" s="363"/>
      <c r="D2" s="363"/>
      <c r="E2" s="363"/>
      <c r="F2" s="363"/>
      <c r="G2" s="363"/>
      <c r="H2" s="363"/>
      <c r="I2" s="363"/>
      <c r="J2" s="363"/>
      <c r="K2" s="363"/>
      <c r="L2" s="363"/>
      <c r="M2" s="363"/>
      <c r="N2" s="363"/>
      <c r="O2" s="243"/>
      <c r="P2" s="243"/>
      <c r="Q2" s="247"/>
      <c r="R2" s="243"/>
      <c r="S2" s="243"/>
      <c r="T2" s="243"/>
      <c r="U2" s="243"/>
      <c r="V2" s="243"/>
      <c r="W2" s="243"/>
      <c r="X2" s="244"/>
      <c r="Y2" s="244"/>
      <c r="Z2" s="246"/>
      <c r="AA2" s="246"/>
    </row>
    <row r="3" spans="1:27" ht="12.75">
      <c r="A3" s="243"/>
      <c r="B3" s="243"/>
      <c r="C3" s="243"/>
      <c r="D3" s="243"/>
      <c r="E3" s="243"/>
      <c r="F3" s="243"/>
      <c r="G3" s="243"/>
      <c r="H3" s="243"/>
      <c r="I3" s="243"/>
      <c r="J3" s="243"/>
      <c r="K3" s="243"/>
      <c r="L3" s="243"/>
      <c r="M3" s="243"/>
      <c r="N3" s="243"/>
      <c r="O3" s="243"/>
      <c r="P3" s="243"/>
      <c r="Q3" s="243"/>
      <c r="R3" s="243"/>
      <c r="S3" s="243"/>
      <c r="T3" s="243"/>
      <c r="U3" s="243"/>
      <c r="V3" s="243"/>
      <c r="W3" s="243"/>
      <c r="X3" s="244"/>
      <c r="Y3" s="244"/>
      <c r="Z3" s="246"/>
      <c r="AA3" s="246"/>
    </row>
    <row r="4" spans="1:27" ht="12.75">
      <c r="A4" s="248"/>
      <c r="B4" s="249">
        <f>IF(ISERROR(VLOOKUP(A4,ChallanDatabase,12)),"",VLOOKUP(A4,ChallanDatabase,12))</f>
      </c>
      <c r="C4" s="250">
        <f>IF(ISERROR(VLOOKUP(A4,ChallanDatabase,14)),"",VLOOKUP(A4,ChallanDatabase,14))</f>
      </c>
      <c r="D4" s="249">
        <f>IF(ISERROR(VLOOKUP(A4,ChallanDatabase,16)),"",VLOOKUP(A4,ChallanDatabase,16))</f>
      </c>
      <c r="E4" s="251">
        <f>IF(ISERROR(VLOOKUP(A4,ChallanDatabase,2)),"",VLOOKUP(A4,ChallanDatabase,2))</f>
      </c>
      <c r="F4" s="247">
        <f>IF(ISERROR(VLOOKUP(A4,ChallanDatabase,8)),"",VLOOKUP(A4,ChallanDatabase,3)+VLOOKUP(A4,ChallanDatabase,4)+VLOOKUP(A4,ChallanDatabase,5))</f>
      </c>
      <c r="G4" s="247">
        <f>IF(ISERROR(VLOOKUP(A4,ChallanDatabase,18)),"",IF(VLOOKUP(A4,ChallanDatabase,18)=0,"",VLOOKUP(A4,ChallanDatabase,18)))</f>
      </c>
      <c r="H4" s="247">
        <f>IF(ISERROR(VLOOKUP(A4,ChallanDatabase,19)),"",IF(VLOOKUP(A4,ChallanDatabase,19)=0,"",VLOOKUP(A4,ChallanDatabase,19)))</f>
      </c>
      <c r="I4" s="247">
        <f>SUM(F4:H4)</f>
        <v>0</v>
      </c>
      <c r="J4" s="252"/>
      <c r="K4" s="248"/>
      <c r="L4" s="248"/>
      <c r="M4" s="252"/>
      <c r="N4" s="248"/>
      <c r="O4" s="253"/>
      <c r="P4" s="254"/>
      <c r="Q4" s="254"/>
      <c r="R4" s="254"/>
      <c r="S4" s="254"/>
      <c r="T4" s="254"/>
      <c r="U4" s="254">
        <f>SUM(R4:T4)</f>
        <v>0</v>
      </c>
      <c r="V4" s="254"/>
      <c r="W4" s="254"/>
      <c r="X4" s="248"/>
      <c r="Y4" s="253"/>
      <c r="Z4" s="255"/>
      <c r="AA4" s="252"/>
    </row>
    <row r="5" spans="1:27" ht="12.75">
      <c r="A5" s="243"/>
      <c r="B5" s="243"/>
      <c r="C5" s="243"/>
      <c r="D5" s="243"/>
      <c r="E5" s="243"/>
      <c r="F5" s="256">
        <f>IF(Form!W6=0,"",Form!W6)</f>
      </c>
      <c r="G5" s="256">
        <f>IF(Form!AC6=0,"",Form!AC6)</f>
      </c>
      <c r="H5" s="243"/>
      <c r="I5" s="243"/>
      <c r="J5" s="243"/>
      <c r="K5" s="243"/>
      <c r="L5" s="243"/>
      <c r="M5" s="243"/>
      <c r="N5" s="243"/>
      <c r="O5" s="243"/>
      <c r="P5" s="243"/>
      <c r="Q5" s="243"/>
      <c r="R5" s="243"/>
      <c r="S5" s="243"/>
      <c r="T5" s="243"/>
      <c r="U5" s="243"/>
      <c r="V5" s="243"/>
      <c r="W5" s="243"/>
      <c r="X5" s="244"/>
      <c r="Y5" s="244"/>
      <c r="Z5" s="246"/>
      <c r="AA5" s="246"/>
    </row>
    <row r="6" spans="1:27" ht="12.75">
      <c r="A6" s="257" t="s">
        <v>445</v>
      </c>
      <c r="B6" s="243"/>
      <c r="C6" s="243"/>
      <c r="D6" s="243"/>
      <c r="E6" s="243"/>
      <c r="F6" s="257">
        <f>IF(Form!W6="September","30-09-"&amp;Form!AC6,(IF(Form!W6="June","30-06-"&amp;Form!AC6,(IF(Form!W6="March","31-03-"&amp;Form!AC6,(IF(Form!W6="December","31-12-"&amp;Form!AC6,"")))))))</f>
      </c>
      <c r="G6" s="257" t="s">
        <v>402</v>
      </c>
      <c r="H6" s="257"/>
      <c r="I6" s="243"/>
      <c r="J6" s="243"/>
      <c r="K6" s="243"/>
      <c r="L6" s="243"/>
      <c r="M6" s="243"/>
      <c r="N6" s="243"/>
      <c r="O6" s="243"/>
      <c r="P6" s="243"/>
      <c r="Q6" s="243"/>
      <c r="R6" s="243"/>
      <c r="S6" s="243"/>
      <c r="T6" s="243"/>
      <c r="U6" s="243"/>
      <c r="V6" s="243"/>
      <c r="W6" s="243"/>
      <c r="X6" s="244"/>
      <c r="Y6" s="244"/>
      <c r="Z6" s="258"/>
      <c r="AA6" s="246"/>
    </row>
    <row r="7" spans="1:27" s="11" customFormat="1" ht="67.5">
      <c r="A7" s="259" t="s">
        <v>86</v>
      </c>
      <c r="B7" s="259" t="s">
        <v>114</v>
      </c>
      <c r="C7" s="259" t="s">
        <v>85</v>
      </c>
      <c r="D7" s="260" t="s">
        <v>615</v>
      </c>
      <c r="E7" s="259" t="s">
        <v>87</v>
      </c>
      <c r="F7" s="259" t="s">
        <v>618</v>
      </c>
      <c r="G7" s="259" t="s">
        <v>115</v>
      </c>
      <c r="H7" s="259" t="s">
        <v>13</v>
      </c>
      <c r="I7" s="259" t="s">
        <v>619</v>
      </c>
      <c r="J7" s="259" t="s">
        <v>89</v>
      </c>
      <c r="K7" s="259" t="s">
        <v>620</v>
      </c>
      <c r="L7" s="259" t="s">
        <v>329</v>
      </c>
      <c r="M7" s="259" t="s">
        <v>397</v>
      </c>
      <c r="N7" s="259" t="s">
        <v>337</v>
      </c>
      <c r="O7" s="259" t="s">
        <v>90</v>
      </c>
      <c r="P7" s="259" t="s">
        <v>338</v>
      </c>
      <c r="Q7" s="259" t="s">
        <v>339</v>
      </c>
      <c r="R7" s="259" t="s">
        <v>613</v>
      </c>
      <c r="S7" s="259" t="s">
        <v>614</v>
      </c>
      <c r="T7" s="259" t="s">
        <v>413</v>
      </c>
      <c r="U7" s="259" t="s">
        <v>414</v>
      </c>
      <c r="V7" s="259" t="s">
        <v>330</v>
      </c>
      <c r="W7" s="259" t="s">
        <v>91</v>
      </c>
      <c r="X7" s="259" t="s">
        <v>331</v>
      </c>
      <c r="Y7" s="259" t="s">
        <v>92</v>
      </c>
      <c r="Z7" s="259" t="s">
        <v>340</v>
      </c>
      <c r="AA7" s="259" t="s">
        <v>411</v>
      </c>
    </row>
    <row r="8" spans="1:27" ht="12.75">
      <c r="A8" s="261"/>
      <c r="B8" s="261"/>
      <c r="C8" s="261"/>
      <c r="D8" s="244"/>
      <c r="E8" s="261"/>
      <c r="F8" s="261"/>
      <c r="G8" s="261"/>
      <c r="H8" s="261"/>
      <c r="I8" s="261"/>
      <c r="J8" s="262">
        <v>414</v>
      </c>
      <c r="K8" s="262">
        <v>415</v>
      </c>
      <c r="L8" s="262">
        <v>-315</v>
      </c>
      <c r="M8" s="262">
        <v>416</v>
      </c>
      <c r="N8" s="262">
        <v>417</v>
      </c>
      <c r="O8" s="262">
        <v>418</v>
      </c>
      <c r="P8" s="262">
        <v>419</v>
      </c>
      <c r="Q8" s="262">
        <v>420</v>
      </c>
      <c r="R8" s="262">
        <v>421</v>
      </c>
      <c r="S8" s="262">
        <v>422</v>
      </c>
      <c r="T8" s="262">
        <v>423</v>
      </c>
      <c r="U8" s="262">
        <v>424</v>
      </c>
      <c r="V8" s="262">
        <v>-322</v>
      </c>
      <c r="W8" s="262">
        <v>425</v>
      </c>
      <c r="X8" s="262">
        <v>-323</v>
      </c>
      <c r="Y8" s="262">
        <v>426</v>
      </c>
      <c r="Z8" s="262">
        <v>427</v>
      </c>
      <c r="AA8" s="262">
        <v>428</v>
      </c>
    </row>
    <row r="9" spans="1:27" s="12" customFormat="1" ht="12.75">
      <c r="A9" s="263" t="s">
        <v>324</v>
      </c>
      <c r="B9" s="263" t="s">
        <v>341</v>
      </c>
      <c r="C9" s="263" t="s">
        <v>139</v>
      </c>
      <c r="D9" s="263" t="s">
        <v>323</v>
      </c>
      <c r="E9" s="263" t="s">
        <v>342</v>
      </c>
      <c r="F9" s="263" t="s">
        <v>343</v>
      </c>
      <c r="G9" s="263" t="s">
        <v>344</v>
      </c>
      <c r="H9" s="263" t="s">
        <v>345</v>
      </c>
      <c r="I9" s="263" t="s">
        <v>77</v>
      </c>
      <c r="J9" s="264">
        <v>1</v>
      </c>
      <c r="K9" s="264">
        <v>2</v>
      </c>
      <c r="L9" s="264">
        <v>3</v>
      </c>
      <c r="M9" s="264">
        <v>3</v>
      </c>
      <c r="N9" s="264">
        <v>4</v>
      </c>
      <c r="O9" s="264">
        <v>5</v>
      </c>
      <c r="P9" s="264">
        <v>6</v>
      </c>
      <c r="Q9" s="264"/>
      <c r="R9" s="264">
        <v>7</v>
      </c>
      <c r="S9" s="263">
        <v>8</v>
      </c>
      <c r="T9" s="263">
        <v>9</v>
      </c>
      <c r="U9" s="263">
        <v>10</v>
      </c>
      <c r="V9" s="263">
        <v>10</v>
      </c>
      <c r="W9" s="263">
        <v>11</v>
      </c>
      <c r="X9" s="263">
        <v>11</v>
      </c>
      <c r="Y9" s="263">
        <v>12</v>
      </c>
      <c r="Z9" s="263">
        <v>13</v>
      </c>
      <c r="AA9" s="263">
        <v>14</v>
      </c>
    </row>
    <row r="10" spans="1:27" ht="12.75" customHeight="1" hidden="1">
      <c r="A10" s="58">
        <v>2</v>
      </c>
      <c r="B10" s="61">
        <v>0</v>
      </c>
      <c r="C10" s="62">
        <v>38539</v>
      </c>
      <c r="D10" s="60">
        <v>22</v>
      </c>
      <c r="E10" s="63" t="s">
        <v>369</v>
      </c>
      <c r="F10" s="64">
        <v>2250</v>
      </c>
      <c r="G10" s="64">
        <v>40</v>
      </c>
      <c r="H10" s="64">
        <v>10</v>
      </c>
      <c r="I10" s="64">
        <v>2300</v>
      </c>
      <c r="J10" s="59">
        <v>5</v>
      </c>
      <c r="K10" s="66">
        <v>1</v>
      </c>
      <c r="L10" s="58"/>
      <c r="M10" s="57" t="s">
        <v>432</v>
      </c>
      <c r="N10" s="66" t="s">
        <v>393</v>
      </c>
      <c r="O10" s="92">
        <v>38505</v>
      </c>
      <c r="P10" s="56">
        <v>500000</v>
      </c>
      <c r="Q10" s="56" t="s">
        <v>491</v>
      </c>
      <c r="R10" s="94">
        <v>750</v>
      </c>
      <c r="S10" s="65">
        <v>200</v>
      </c>
      <c r="T10" s="65">
        <v>100</v>
      </c>
      <c r="U10" s="96">
        <v>1050</v>
      </c>
      <c r="V10" s="56">
        <v>23</v>
      </c>
      <c r="W10" s="56">
        <v>1050</v>
      </c>
      <c r="X10" s="58">
        <v>2</v>
      </c>
      <c r="Y10" s="92"/>
      <c r="Z10" s="98">
        <v>5.25</v>
      </c>
      <c r="AA10" s="57" t="s">
        <v>341</v>
      </c>
    </row>
    <row r="11" spans="1:27" s="87" customFormat="1" ht="12.75">
      <c r="A11" s="58"/>
      <c r="B11" s="270">
        <f aca="true" t="shared" si="0" ref="B11:B21">IF(ISERROR(VLOOKUP(A11,ChallanDatabase,12)),"",VLOOKUP(A11,ChallanDatabase,12))</f>
      </c>
      <c r="C11" s="271">
        <f aca="true" t="shared" si="1" ref="C11:C21">IF(ISERROR(VLOOKUP(A11,ChallanDatabase,14)),"",VLOOKUP(A11,ChallanDatabase,14))</f>
      </c>
      <c r="D11" s="270">
        <f aca="true" t="shared" si="2" ref="D11:D21">IF(ISERROR(VLOOKUP(A11,ChallanDatabase,16)),"",VLOOKUP(A11,ChallanDatabase,16))</f>
      </c>
      <c r="E11" s="272">
        <f aca="true" t="shared" si="3" ref="E11:E21">IF(ISERROR(VLOOKUP(A11,ChallanDatabase,2)),"",VLOOKUP(A11,ChallanDatabase,2))</f>
      </c>
      <c r="F11" s="273">
        <f>IF(ISERROR(VLOOKUP(A11,ChallanDatabaseTotal,21)),"",VLOOKUP(A11,ChallanDatabaseTotal,21))</f>
      </c>
      <c r="G11" s="273">
        <f aca="true" t="shared" si="4" ref="G11:G21">IF(ISERROR(VLOOKUP(A11,ChallanDatabase,18)),"",IF(VLOOKUP(A11,ChallanDatabase,18)=0,"",VLOOKUP(A11,ChallanDatabase,18)))</f>
      </c>
      <c r="H11" s="273">
        <f aca="true" t="shared" si="5" ref="H11:H21">IF(ISERROR(VLOOKUP(A11,ChallanDatabase,19)),"",IF(VLOOKUP(A11,ChallanDatabase,19)=0,"",VLOOKUP(A11,ChallanDatabase,19)))</f>
      </c>
      <c r="I11" s="273">
        <f aca="true" t="shared" si="6" ref="I11:I21">SUM(F11:H11)</f>
        <v>0</v>
      </c>
      <c r="J11" s="59"/>
      <c r="K11" s="66"/>
      <c r="L11" s="58"/>
      <c r="M11" s="57"/>
      <c r="N11" s="112"/>
      <c r="O11" s="92"/>
      <c r="P11" s="56"/>
      <c r="Q11" s="56"/>
      <c r="R11" s="94"/>
      <c r="S11" s="94"/>
      <c r="T11" s="94"/>
      <c r="U11" s="278">
        <f aca="true" t="shared" si="7" ref="U11:U21">SUM(R11:T11)</f>
        <v>0</v>
      </c>
      <c r="V11" s="56"/>
      <c r="W11" s="56"/>
      <c r="X11" s="58"/>
      <c r="Y11" s="92"/>
      <c r="Z11" s="98"/>
      <c r="AA11" s="57"/>
    </row>
    <row r="12" spans="1:27" s="87" customFormat="1" ht="12.75">
      <c r="A12" s="58"/>
      <c r="B12" s="270">
        <f>IF(ISERROR(VLOOKUP(A12,ChallanDatabase,12)),"",VLOOKUP(A12,ChallanDatabase,12))</f>
      </c>
      <c r="C12" s="271">
        <f>IF(ISERROR(VLOOKUP(A12,ChallanDatabase,14)),"",VLOOKUP(A12,ChallanDatabase,14))</f>
      </c>
      <c r="D12" s="270">
        <f>IF(ISERROR(VLOOKUP(A12,ChallanDatabase,16)),"",VLOOKUP(A12,ChallanDatabase,16))</f>
      </c>
      <c r="E12" s="272">
        <f>IF(ISERROR(VLOOKUP(A12,ChallanDatabase,2)),"",VLOOKUP(A12,ChallanDatabase,2))</f>
      </c>
      <c r="F12" s="273">
        <f aca="true" t="shared" si="8" ref="F12:F75">IF(ISERROR(VLOOKUP(A12,ChallanDatabaseTotal,21)),"",VLOOKUP(A12,ChallanDatabaseTotal,21))</f>
      </c>
      <c r="G12" s="273">
        <f>IF(ISERROR(VLOOKUP(A12,ChallanDatabase,18)),"",IF(VLOOKUP(A12,ChallanDatabase,18)=0,"",VLOOKUP(A12,ChallanDatabase,18)))</f>
      </c>
      <c r="H12" s="273">
        <f>IF(ISERROR(VLOOKUP(A12,ChallanDatabase,19)),"",IF(VLOOKUP(A12,ChallanDatabase,19)=0,"",VLOOKUP(A12,ChallanDatabase,19)))</f>
      </c>
      <c r="I12" s="273">
        <f>SUM(F12:H12)</f>
        <v>0</v>
      </c>
      <c r="J12" s="59"/>
      <c r="K12" s="66"/>
      <c r="L12" s="58"/>
      <c r="M12" s="57"/>
      <c r="N12" s="112"/>
      <c r="O12" s="92"/>
      <c r="P12" s="56"/>
      <c r="Q12" s="152"/>
      <c r="R12" s="94"/>
      <c r="S12" s="94"/>
      <c r="T12" s="94"/>
      <c r="U12" s="278">
        <f>SUM(R12:T12)</f>
        <v>0</v>
      </c>
      <c r="V12" s="56"/>
      <c r="W12" s="56"/>
      <c r="X12" s="58"/>
      <c r="Y12" s="92"/>
      <c r="Z12" s="98"/>
      <c r="AA12" s="57"/>
    </row>
    <row r="13" spans="1:27" s="87" customFormat="1" ht="12.75">
      <c r="A13" s="58"/>
      <c r="B13" s="270">
        <f t="shared" si="0"/>
      </c>
      <c r="C13" s="271">
        <f t="shared" si="1"/>
      </c>
      <c r="D13" s="270">
        <f t="shared" si="2"/>
      </c>
      <c r="E13" s="272">
        <f t="shared" si="3"/>
      </c>
      <c r="F13" s="273">
        <f t="shared" si="8"/>
      </c>
      <c r="G13" s="273">
        <f t="shared" si="4"/>
      </c>
      <c r="H13" s="273">
        <f t="shared" si="5"/>
      </c>
      <c r="I13" s="273">
        <f t="shared" si="6"/>
        <v>0</v>
      </c>
      <c r="J13" s="59"/>
      <c r="K13" s="66"/>
      <c r="L13" s="58"/>
      <c r="M13" s="57"/>
      <c r="N13" s="112"/>
      <c r="O13" s="92"/>
      <c r="P13" s="56"/>
      <c r="Q13" s="56"/>
      <c r="R13" s="94"/>
      <c r="S13" s="94"/>
      <c r="T13" s="94"/>
      <c r="U13" s="278">
        <f t="shared" si="7"/>
        <v>0</v>
      </c>
      <c r="V13" s="56"/>
      <c r="W13" s="56"/>
      <c r="X13" s="58"/>
      <c r="Y13" s="92"/>
      <c r="Z13" s="98"/>
      <c r="AA13" s="57"/>
    </row>
    <row r="14" spans="1:27" s="87" customFormat="1" ht="12.75">
      <c r="A14" s="58"/>
      <c r="B14" s="270">
        <f>IF(ISERROR(VLOOKUP(A14,ChallanDatabase,12)),"",VLOOKUP(A14,ChallanDatabase,12))</f>
      </c>
      <c r="C14" s="271">
        <f>IF(ISERROR(VLOOKUP(A14,ChallanDatabase,14)),"",VLOOKUP(A14,ChallanDatabase,14))</f>
      </c>
      <c r="D14" s="270">
        <f>IF(ISERROR(VLOOKUP(A14,ChallanDatabase,16)),"",VLOOKUP(A14,ChallanDatabase,16))</f>
      </c>
      <c r="E14" s="272">
        <f>IF(ISERROR(VLOOKUP(A14,ChallanDatabase,2)),"",VLOOKUP(A14,ChallanDatabase,2))</f>
      </c>
      <c r="F14" s="273">
        <f t="shared" si="8"/>
      </c>
      <c r="G14" s="273">
        <f>IF(ISERROR(VLOOKUP(A14,ChallanDatabase,18)),"",IF(VLOOKUP(A14,ChallanDatabase,18)=0,"",VLOOKUP(A14,ChallanDatabase,18)))</f>
      </c>
      <c r="H14" s="273">
        <f>IF(ISERROR(VLOOKUP(A14,ChallanDatabase,19)),"",IF(VLOOKUP(A14,ChallanDatabase,19)=0,"",VLOOKUP(A14,ChallanDatabase,19)))</f>
      </c>
      <c r="I14" s="273">
        <f>SUM(F14:H14)</f>
        <v>0</v>
      </c>
      <c r="J14" s="59"/>
      <c r="K14" s="66"/>
      <c r="L14" s="58"/>
      <c r="M14" s="57"/>
      <c r="N14" s="112"/>
      <c r="O14" s="92"/>
      <c r="P14" s="56"/>
      <c r="Q14" s="56"/>
      <c r="R14" s="94"/>
      <c r="S14" s="94"/>
      <c r="T14" s="94"/>
      <c r="U14" s="278">
        <f>SUM(R14:T14)</f>
        <v>0</v>
      </c>
      <c r="V14" s="56"/>
      <c r="W14" s="56"/>
      <c r="X14" s="58"/>
      <c r="Y14" s="92"/>
      <c r="Z14" s="98"/>
      <c r="AA14" s="57"/>
    </row>
    <row r="15" spans="1:27" s="87" customFormat="1" ht="12.75">
      <c r="A15" s="58"/>
      <c r="B15" s="270">
        <f t="shared" si="0"/>
      </c>
      <c r="C15" s="271">
        <f t="shared" si="1"/>
      </c>
      <c r="D15" s="270">
        <f t="shared" si="2"/>
      </c>
      <c r="E15" s="272">
        <f t="shared" si="3"/>
      </c>
      <c r="F15" s="273">
        <f t="shared" si="8"/>
      </c>
      <c r="G15" s="273">
        <f t="shared" si="4"/>
      </c>
      <c r="H15" s="273">
        <f t="shared" si="5"/>
      </c>
      <c r="I15" s="273">
        <f t="shared" si="6"/>
        <v>0</v>
      </c>
      <c r="J15" s="59"/>
      <c r="K15" s="66"/>
      <c r="L15" s="58"/>
      <c r="M15" s="57"/>
      <c r="N15" s="112"/>
      <c r="O15" s="92"/>
      <c r="P15" s="56"/>
      <c r="Q15" s="56"/>
      <c r="R15" s="94"/>
      <c r="S15" s="94"/>
      <c r="T15" s="94"/>
      <c r="U15" s="278">
        <f t="shared" si="7"/>
        <v>0</v>
      </c>
      <c r="V15" s="56"/>
      <c r="W15" s="56"/>
      <c r="X15" s="58"/>
      <c r="Y15" s="92"/>
      <c r="Z15" s="98"/>
      <c r="AA15" s="57"/>
    </row>
    <row r="16" spans="1:27" s="87" customFormat="1" ht="12.75">
      <c r="A16" s="58"/>
      <c r="B16" s="270">
        <f t="shared" si="0"/>
      </c>
      <c r="C16" s="271">
        <f t="shared" si="1"/>
      </c>
      <c r="D16" s="270">
        <f t="shared" si="2"/>
      </c>
      <c r="E16" s="272">
        <f t="shared" si="3"/>
      </c>
      <c r="F16" s="273">
        <f t="shared" si="8"/>
      </c>
      <c r="G16" s="273">
        <f t="shared" si="4"/>
      </c>
      <c r="H16" s="273">
        <f t="shared" si="5"/>
      </c>
      <c r="I16" s="273">
        <f t="shared" si="6"/>
        <v>0</v>
      </c>
      <c r="J16" s="59"/>
      <c r="K16" s="66"/>
      <c r="L16" s="58"/>
      <c r="M16" s="57"/>
      <c r="N16" s="112"/>
      <c r="O16" s="92"/>
      <c r="P16" s="56"/>
      <c r="Q16" s="56"/>
      <c r="R16" s="94"/>
      <c r="S16" s="94"/>
      <c r="T16" s="94"/>
      <c r="U16" s="278">
        <f t="shared" si="7"/>
        <v>0</v>
      </c>
      <c r="V16" s="56"/>
      <c r="W16" s="56"/>
      <c r="X16" s="58"/>
      <c r="Y16" s="92"/>
      <c r="Z16" s="98"/>
      <c r="AA16" s="57"/>
    </row>
    <row r="17" spans="1:27" s="87" customFormat="1" ht="12.75">
      <c r="A17" s="58"/>
      <c r="B17" s="270">
        <f t="shared" si="0"/>
      </c>
      <c r="C17" s="271">
        <f t="shared" si="1"/>
      </c>
      <c r="D17" s="270">
        <f t="shared" si="2"/>
      </c>
      <c r="E17" s="272">
        <f t="shared" si="3"/>
      </c>
      <c r="F17" s="273">
        <f t="shared" si="8"/>
      </c>
      <c r="G17" s="273">
        <f t="shared" si="4"/>
      </c>
      <c r="H17" s="273">
        <f t="shared" si="5"/>
      </c>
      <c r="I17" s="273">
        <f t="shared" si="6"/>
        <v>0</v>
      </c>
      <c r="J17" s="59"/>
      <c r="K17" s="66"/>
      <c r="L17" s="58"/>
      <c r="M17" s="57"/>
      <c r="N17" s="112"/>
      <c r="O17" s="92"/>
      <c r="P17" s="56"/>
      <c r="Q17" s="56"/>
      <c r="R17" s="94"/>
      <c r="S17" s="94"/>
      <c r="T17" s="94"/>
      <c r="U17" s="278">
        <f t="shared" si="7"/>
        <v>0</v>
      </c>
      <c r="V17" s="56"/>
      <c r="W17" s="56"/>
      <c r="X17" s="58"/>
      <c r="Y17" s="92"/>
      <c r="Z17" s="98"/>
      <c r="AA17" s="57"/>
    </row>
    <row r="18" spans="1:27" s="87" customFormat="1" ht="12.75">
      <c r="A18" s="58"/>
      <c r="B18" s="270">
        <f t="shared" si="0"/>
      </c>
      <c r="C18" s="271">
        <f t="shared" si="1"/>
      </c>
      <c r="D18" s="270">
        <f t="shared" si="2"/>
      </c>
      <c r="E18" s="272">
        <f t="shared" si="3"/>
      </c>
      <c r="F18" s="273">
        <f t="shared" si="8"/>
      </c>
      <c r="G18" s="273">
        <f t="shared" si="4"/>
      </c>
      <c r="H18" s="273">
        <f t="shared" si="5"/>
      </c>
      <c r="I18" s="273">
        <f t="shared" si="6"/>
        <v>0</v>
      </c>
      <c r="J18" s="59"/>
      <c r="K18" s="66"/>
      <c r="L18" s="58"/>
      <c r="M18" s="57"/>
      <c r="N18" s="112"/>
      <c r="O18" s="92"/>
      <c r="P18" s="56"/>
      <c r="Q18" s="56"/>
      <c r="R18" s="94"/>
      <c r="S18" s="94"/>
      <c r="T18" s="94"/>
      <c r="U18" s="278">
        <f t="shared" si="7"/>
        <v>0</v>
      </c>
      <c r="V18" s="56"/>
      <c r="W18" s="56"/>
      <c r="X18" s="58"/>
      <c r="Y18" s="92"/>
      <c r="Z18" s="98"/>
      <c r="AA18" s="57"/>
    </row>
    <row r="19" spans="1:27" s="87" customFormat="1" ht="12.75">
      <c r="A19" s="58"/>
      <c r="B19" s="270">
        <f t="shared" si="0"/>
      </c>
      <c r="C19" s="271">
        <f t="shared" si="1"/>
      </c>
      <c r="D19" s="270">
        <f t="shared" si="2"/>
      </c>
      <c r="E19" s="272">
        <f t="shared" si="3"/>
      </c>
      <c r="F19" s="273">
        <f t="shared" si="8"/>
      </c>
      <c r="G19" s="273">
        <f t="shared" si="4"/>
      </c>
      <c r="H19" s="273">
        <f t="shared" si="5"/>
      </c>
      <c r="I19" s="273">
        <f t="shared" si="6"/>
        <v>0</v>
      </c>
      <c r="J19" s="59"/>
      <c r="K19" s="66"/>
      <c r="L19" s="58"/>
      <c r="M19" s="57"/>
      <c r="N19" s="112"/>
      <c r="O19" s="92"/>
      <c r="P19" s="56"/>
      <c r="Q19" s="56"/>
      <c r="R19" s="94"/>
      <c r="S19" s="94"/>
      <c r="T19" s="94"/>
      <c r="U19" s="278">
        <f t="shared" si="7"/>
        <v>0</v>
      </c>
      <c r="V19" s="56"/>
      <c r="W19" s="56"/>
      <c r="X19" s="58"/>
      <c r="Y19" s="92"/>
      <c r="Z19" s="98"/>
      <c r="AA19" s="57"/>
    </row>
    <row r="20" spans="1:27" s="87" customFormat="1" ht="12.75">
      <c r="A20" s="58"/>
      <c r="B20" s="270">
        <f t="shared" si="0"/>
      </c>
      <c r="C20" s="271">
        <f t="shared" si="1"/>
      </c>
      <c r="D20" s="270">
        <f t="shared" si="2"/>
      </c>
      <c r="E20" s="272">
        <f t="shared" si="3"/>
      </c>
      <c r="F20" s="273">
        <f t="shared" si="8"/>
      </c>
      <c r="G20" s="273">
        <f t="shared" si="4"/>
      </c>
      <c r="H20" s="273">
        <f t="shared" si="5"/>
      </c>
      <c r="I20" s="273">
        <f t="shared" si="6"/>
        <v>0</v>
      </c>
      <c r="J20" s="59"/>
      <c r="K20" s="66"/>
      <c r="L20" s="58"/>
      <c r="M20" s="57"/>
      <c r="N20" s="112"/>
      <c r="O20" s="92"/>
      <c r="P20" s="56"/>
      <c r="Q20" s="56"/>
      <c r="R20" s="94"/>
      <c r="S20" s="94"/>
      <c r="T20" s="94"/>
      <c r="U20" s="278">
        <f t="shared" si="7"/>
        <v>0</v>
      </c>
      <c r="V20" s="56"/>
      <c r="W20" s="56"/>
      <c r="X20" s="58"/>
      <c r="Y20" s="92"/>
      <c r="Z20" s="98"/>
      <c r="AA20" s="57"/>
    </row>
    <row r="21" spans="1:27" s="87" customFormat="1" ht="12.75">
      <c r="A21" s="58"/>
      <c r="B21" s="270">
        <f t="shared" si="0"/>
      </c>
      <c r="C21" s="271">
        <f t="shared" si="1"/>
      </c>
      <c r="D21" s="270">
        <f t="shared" si="2"/>
      </c>
      <c r="E21" s="272">
        <f t="shared" si="3"/>
      </c>
      <c r="F21" s="273">
        <f t="shared" si="8"/>
      </c>
      <c r="G21" s="273">
        <f t="shared" si="4"/>
      </c>
      <c r="H21" s="273">
        <f t="shared" si="5"/>
      </c>
      <c r="I21" s="273">
        <f t="shared" si="6"/>
        <v>0</v>
      </c>
      <c r="J21" s="59"/>
      <c r="K21" s="66"/>
      <c r="L21" s="58"/>
      <c r="M21" s="57"/>
      <c r="N21" s="112"/>
      <c r="O21" s="92"/>
      <c r="P21" s="56"/>
      <c r="Q21" s="56"/>
      <c r="R21" s="94"/>
      <c r="S21" s="94"/>
      <c r="T21" s="94"/>
      <c r="U21" s="278">
        <f t="shared" si="7"/>
        <v>0</v>
      </c>
      <c r="V21" s="56"/>
      <c r="W21" s="56"/>
      <c r="X21" s="58"/>
      <c r="Y21" s="92"/>
      <c r="Z21" s="98"/>
      <c r="AA21" s="57"/>
    </row>
    <row r="22" spans="1:27" ht="12.75">
      <c r="A22" s="58"/>
      <c r="B22" s="274">
        <f aca="true" t="shared" si="9" ref="B22:B53">IF(ISERROR(VLOOKUP(A22,ChallanDatabase,12)),"",VLOOKUP(A22,ChallanDatabase,12))</f>
      </c>
      <c r="C22" s="275">
        <f aca="true" t="shared" si="10" ref="C22:C53">IF(ISERROR(VLOOKUP(A22,ChallanDatabase,14)),"",VLOOKUP(A22,ChallanDatabase,14))</f>
      </c>
      <c r="D22" s="219">
        <f aca="true" t="shared" si="11" ref="D22:D53">IF(ISERROR(VLOOKUP(A22,ChallanDatabase,16)),"",VLOOKUP(A22,ChallanDatabase,16))</f>
      </c>
      <c r="E22" s="276">
        <f aca="true" t="shared" si="12" ref="E22:E53">IF(ISERROR(VLOOKUP(A22,ChallanDatabase,2)),"",VLOOKUP(A22,ChallanDatabase,2))</f>
      </c>
      <c r="F22" s="273">
        <f t="shared" si="8"/>
      </c>
      <c r="G22" s="277">
        <f aca="true" t="shared" si="13" ref="G22:G53">IF(ISERROR(VLOOKUP(A22,ChallanDatabase,18)),"",IF(VLOOKUP(A22,ChallanDatabase,18)=0,"",VLOOKUP(A22,ChallanDatabase,18)))</f>
      </c>
      <c r="H22" s="277">
        <f aca="true" t="shared" si="14" ref="H22:H53">IF(ISERROR(VLOOKUP(A22,ChallanDatabase,19)),"",IF(VLOOKUP(A22,ChallanDatabase,19)=0,"",VLOOKUP(A22,ChallanDatabase,19)))</f>
      </c>
      <c r="I22" s="277">
        <f aca="true" t="shared" si="15" ref="I22:I53">SUM(F22:H22)</f>
        <v>0</v>
      </c>
      <c r="J22" s="59"/>
      <c r="K22" s="66"/>
      <c r="L22" s="58"/>
      <c r="M22" s="57"/>
      <c r="N22" s="112"/>
      <c r="O22" s="92"/>
      <c r="P22" s="56"/>
      <c r="Q22" s="56"/>
      <c r="R22" s="94"/>
      <c r="S22" s="94"/>
      <c r="T22" s="94"/>
      <c r="U22" s="279">
        <f aca="true" t="shared" si="16" ref="U22:U53">SUM(R22:T22)</f>
        <v>0</v>
      </c>
      <c r="V22" s="56"/>
      <c r="W22" s="56"/>
      <c r="X22" s="58"/>
      <c r="Y22" s="92"/>
      <c r="Z22" s="98"/>
      <c r="AA22" s="57"/>
    </row>
    <row r="23" spans="1:27" ht="12.75">
      <c r="A23" s="58"/>
      <c r="B23" s="274">
        <f t="shared" si="9"/>
      </c>
      <c r="C23" s="275">
        <f t="shared" si="10"/>
      </c>
      <c r="D23" s="219">
        <f t="shared" si="11"/>
      </c>
      <c r="E23" s="276">
        <f t="shared" si="12"/>
      </c>
      <c r="F23" s="273">
        <f t="shared" si="8"/>
      </c>
      <c r="G23" s="277">
        <f t="shared" si="13"/>
      </c>
      <c r="H23" s="277">
        <f t="shared" si="14"/>
      </c>
      <c r="I23" s="277">
        <f t="shared" si="15"/>
        <v>0</v>
      </c>
      <c r="J23" s="59"/>
      <c r="K23" s="66"/>
      <c r="L23" s="58"/>
      <c r="M23" s="57"/>
      <c r="N23" s="112"/>
      <c r="O23" s="92"/>
      <c r="P23" s="56"/>
      <c r="Q23" s="56"/>
      <c r="R23" s="94"/>
      <c r="S23" s="94"/>
      <c r="T23" s="94"/>
      <c r="U23" s="279">
        <f t="shared" si="16"/>
        <v>0</v>
      </c>
      <c r="V23" s="56"/>
      <c r="W23" s="56"/>
      <c r="X23" s="58"/>
      <c r="Y23" s="92"/>
      <c r="Z23" s="98"/>
      <c r="AA23" s="57"/>
    </row>
    <row r="24" spans="1:27" ht="12.75">
      <c r="A24" s="58"/>
      <c r="B24" s="274">
        <f t="shared" si="9"/>
      </c>
      <c r="C24" s="275">
        <f t="shared" si="10"/>
      </c>
      <c r="D24" s="219">
        <f t="shared" si="11"/>
      </c>
      <c r="E24" s="276">
        <f t="shared" si="12"/>
      </c>
      <c r="F24" s="273">
        <f t="shared" si="8"/>
      </c>
      <c r="G24" s="277">
        <f t="shared" si="13"/>
      </c>
      <c r="H24" s="277">
        <f t="shared" si="14"/>
      </c>
      <c r="I24" s="277">
        <f t="shared" si="15"/>
        <v>0</v>
      </c>
      <c r="J24" s="59"/>
      <c r="K24" s="66"/>
      <c r="L24" s="58"/>
      <c r="M24" s="57"/>
      <c r="N24" s="112"/>
      <c r="O24" s="92"/>
      <c r="P24" s="56"/>
      <c r="Q24" s="56"/>
      <c r="R24" s="94"/>
      <c r="S24" s="94"/>
      <c r="T24" s="94"/>
      <c r="U24" s="279">
        <f t="shared" si="16"/>
        <v>0</v>
      </c>
      <c r="V24" s="56"/>
      <c r="W24" s="56"/>
      <c r="X24" s="58"/>
      <c r="Y24" s="92"/>
      <c r="Z24" s="98"/>
      <c r="AA24" s="57"/>
    </row>
    <row r="25" spans="1:27" ht="12.75">
      <c r="A25" s="58"/>
      <c r="B25" s="274">
        <f t="shared" si="9"/>
      </c>
      <c r="C25" s="275">
        <f t="shared" si="10"/>
      </c>
      <c r="D25" s="219">
        <f t="shared" si="11"/>
      </c>
      <c r="E25" s="276">
        <f t="shared" si="12"/>
      </c>
      <c r="F25" s="273">
        <f t="shared" si="8"/>
      </c>
      <c r="G25" s="277">
        <f t="shared" si="13"/>
      </c>
      <c r="H25" s="277">
        <f t="shared" si="14"/>
      </c>
      <c r="I25" s="277">
        <f t="shared" si="15"/>
        <v>0</v>
      </c>
      <c r="J25" s="59"/>
      <c r="K25" s="66"/>
      <c r="L25" s="58"/>
      <c r="M25" s="57"/>
      <c r="N25" s="112"/>
      <c r="O25" s="92"/>
      <c r="P25" s="56"/>
      <c r="Q25" s="56"/>
      <c r="R25" s="94"/>
      <c r="S25" s="94"/>
      <c r="T25" s="94"/>
      <c r="U25" s="279">
        <f t="shared" si="16"/>
        <v>0</v>
      </c>
      <c r="V25" s="56"/>
      <c r="W25" s="56"/>
      <c r="X25" s="58"/>
      <c r="Y25" s="92"/>
      <c r="Z25" s="98"/>
      <c r="AA25" s="57"/>
    </row>
    <row r="26" spans="1:27" ht="12.75">
      <c r="A26" s="58"/>
      <c r="B26" s="274">
        <f t="shared" si="9"/>
      </c>
      <c r="C26" s="275">
        <f t="shared" si="10"/>
      </c>
      <c r="D26" s="219">
        <f t="shared" si="11"/>
      </c>
      <c r="E26" s="276">
        <f t="shared" si="12"/>
      </c>
      <c r="F26" s="273">
        <f t="shared" si="8"/>
      </c>
      <c r="G26" s="277">
        <f t="shared" si="13"/>
      </c>
      <c r="H26" s="277">
        <f t="shared" si="14"/>
      </c>
      <c r="I26" s="277">
        <f t="shared" si="15"/>
        <v>0</v>
      </c>
      <c r="J26" s="59"/>
      <c r="K26" s="66"/>
      <c r="L26" s="58"/>
      <c r="M26" s="57"/>
      <c r="N26" s="112"/>
      <c r="O26" s="92"/>
      <c r="P26" s="56"/>
      <c r="Q26" s="56"/>
      <c r="R26" s="94"/>
      <c r="S26" s="94"/>
      <c r="T26" s="94"/>
      <c r="U26" s="279">
        <f t="shared" si="16"/>
        <v>0</v>
      </c>
      <c r="V26" s="56"/>
      <c r="W26" s="56"/>
      <c r="X26" s="58"/>
      <c r="Y26" s="92"/>
      <c r="Z26" s="98"/>
      <c r="AA26" s="57"/>
    </row>
    <row r="27" spans="1:27" s="87" customFormat="1" ht="12.75">
      <c r="A27" s="58"/>
      <c r="B27" s="270">
        <f t="shared" si="9"/>
      </c>
      <c r="C27" s="271">
        <f t="shared" si="10"/>
      </c>
      <c r="D27" s="270">
        <f t="shared" si="11"/>
      </c>
      <c r="E27" s="272">
        <f t="shared" si="12"/>
      </c>
      <c r="F27" s="273">
        <f t="shared" si="8"/>
      </c>
      <c r="G27" s="273">
        <f t="shared" si="13"/>
      </c>
      <c r="H27" s="273">
        <f t="shared" si="14"/>
      </c>
      <c r="I27" s="273">
        <f t="shared" si="15"/>
        <v>0</v>
      </c>
      <c r="J27" s="59"/>
      <c r="K27" s="66"/>
      <c r="L27" s="58"/>
      <c r="M27" s="57"/>
      <c r="N27" s="112"/>
      <c r="O27" s="92"/>
      <c r="P27" s="56"/>
      <c r="Q27" s="56"/>
      <c r="R27" s="94"/>
      <c r="S27" s="94"/>
      <c r="T27" s="94"/>
      <c r="U27" s="278">
        <f t="shared" si="16"/>
        <v>0</v>
      </c>
      <c r="V27" s="56"/>
      <c r="W27" s="56"/>
      <c r="X27" s="58"/>
      <c r="Y27" s="92"/>
      <c r="Z27" s="98"/>
      <c r="AA27" s="57"/>
    </row>
    <row r="28" spans="1:27" s="87" customFormat="1" ht="12.75">
      <c r="A28" s="58"/>
      <c r="B28" s="270">
        <f t="shared" si="9"/>
      </c>
      <c r="C28" s="271">
        <f t="shared" si="10"/>
      </c>
      <c r="D28" s="270">
        <f t="shared" si="11"/>
      </c>
      <c r="E28" s="272">
        <f t="shared" si="12"/>
      </c>
      <c r="F28" s="273">
        <f t="shared" si="8"/>
      </c>
      <c r="G28" s="273">
        <f t="shared" si="13"/>
      </c>
      <c r="H28" s="273">
        <f t="shared" si="14"/>
      </c>
      <c r="I28" s="273">
        <f t="shared" si="15"/>
        <v>0</v>
      </c>
      <c r="J28" s="59"/>
      <c r="K28" s="66"/>
      <c r="L28" s="58"/>
      <c r="M28" s="57"/>
      <c r="N28" s="112"/>
      <c r="O28" s="92"/>
      <c r="P28" s="56"/>
      <c r="Q28" s="56"/>
      <c r="R28" s="94"/>
      <c r="S28" s="94"/>
      <c r="T28" s="94"/>
      <c r="U28" s="278">
        <f t="shared" si="16"/>
        <v>0</v>
      </c>
      <c r="V28" s="56"/>
      <c r="W28" s="56"/>
      <c r="X28" s="58"/>
      <c r="Y28" s="92"/>
      <c r="Z28" s="98"/>
      <c r="AA28" s="57"/>
    </row>
    <row r="29" spans="1:27" s="87" customFormat="1" ht="12.75">
      <c r="A29" s="58"/>
      <c r="B29" s="270">
        <f t="shared" si="9"/>
      </c>
      <c r="C29" s="271">
        <f t="shared" si="10"/>
      </c>
      <c r="D29" s="270">
        <f t="shared" si="11"/>
      </c>
      <c r="E29" s="272">
        <f t="shared" si="12"/>
      </c>
      <c r="F29" s="273">
        <f t="shared" si="8"/>
      </c>
      <c r="G29" s="273">
        <f t="shared" si="13"/>
      </c>
      <c r="H29" s="273">
        <f t="shared" si="14"/>
      </c>
      <c r="I29" s="273">
        <f t="shared" si="15"/>
        <v>0</v>
      </c>
      <c r="J29" s="59"/>
      <c r="K29" s="66"/>
      <c r="L29" s="58"/>
      <c r="M29" s="57"/>
      <c r="N29" s="112"/>
      <c r="O29" s="92"/>
      <c r="P29" s="56"/>
      <c r="Q29" s="56"/>
      <c r="R29" s="94"/>
      <c r="S29" s="94"/>
      <c r="T29" s="94"/>
      <c r="U29" s="278">
        <f t="shared" si="16"/>
        <v>0</v>
      </c>
      <c r="V29" s="56"/>
      <c r="W29" s="56"/>
      <c r="X29" s="58"/>
      <c r="Y29" s="92"/>
      <c r="Z29" s="98"/>
      <c r="AA29" s="57"/>
    </row>
    <row r="30" spans="1:27" s="87" customFormat="1" ht="12.75">
      <c r="A30" s="58"/>
      <c r="B30" s="270">
        <f t="shared" si="9"/>
      </c>
      <c r="C30" s="271">
        <f t="shared" si="10"/>
      </c>
      <c r="D30" s="270">
        <f t="shared" si="11"/>
      </c>
      <c r="E30" s="272">
        <f t="shared" si="12"/>
      </c>
      <c r="F30" s="273">
        <f t="shared" si="8"/>
      </c>
      <c r="G30" s="273">
        <f t="shared" si="13"/>
      </c>
      <c r="H30" s="273">
        <f t="shared" si="14"/>
      </c>
      <c r="I30" s="273">
        <f t="shared" si="15"/>
        <v>0</v>
      </c>
      <c r="J30" s="59"/>
      <c r="K30" s="66"/>
      <c r="L30" s="58"/>
      <c r="M30" s="57"/>
      <c r="N30" s="112"/>
      <c r="O30" s="92"/>
      <c r="P30" s="56"/>
      <c r="Q30" s="56"/>
      <c r="R30" s="94"/>
      <c r="S30" s="94"/>
      <c r="T30" s="94"/>
      <c r="U30" s="278">
        <f t="shared" si="16"/>
        <v>0</v>
      </c>
      <c r="V30" s="56"/>
      <c r="W30" s="56"/>
      <c r="X30" s="58"/>
      <c r="Y30" s="92"/>
      <c r="Z30" s="98"/>
      <c r="AA30" s="57"/>
    </row>
    <row r="31" spans="1:27" s="87" customFormat="1" ht="12.75">
      <c r="A31" s="58"/>
      <c r="B31" s="270">
        <f t="shared" si="9"/>
      </c>
      <c r="C31" s="271">
        <f t="shared" si="10"/>
      </c>
      <c r="D31" s="270">
        <f t="shared" si="11"/>
      </c>
      <c r="E31" s="272">
        <f t="shared" si="12"/>
      </c>
      <c r="F31" s="273">
        <f t="shared" si="8"/>
      </c>
      <c r="G31" s="273">
        <f t="shared" si="13"/>
      </c>
      <c r="H31" s="273">
        <f t="shared" si="14"/>
      </c>
      <c r="I31" s="273">
        <f t="shared" si="15"/>
        <v>0</v>
      </c>
      <c r="J31" s="59"/>
      <c r="K31" s="66"/>
      <c r="L31" s="58"/>
      <c r="M31" s="57"/>
      <c r="N31" s="112"/>
      <c r="O31" s="92"/>
      <c r="P31" s="56"/>
      <c r="Q31" s="56"/>
      <c r="R31" s="94"/>
      <c r="S31" s="94"/>
      <c r="T31" s="94"/>
      <c r="U31" s="278">
        <f t="shared" si="16"/>
        <v>0</v>
      </c>
      <c r="V31" s="56"/>
      <c r="W31" s="56"/>
      <c r="X31" s="58"/>
      <c r="Y31" s="92"/>
      <c r="Z31" s="98"/>
      <c r="AA31" s="57"/>
    </row>
    <row r="32" spans="1:27" s="87" customFormat="1" ht="12.75">
      <c r="A32" s="58"/>
      <c r="B32" s="270">
        <f t="shared" si="9"/>
      </c>
      <c r="C32" s="271">
        <f t="shared" si="10"/>
      </c>
      <c r="D32" s="270">
        <f t="shared" si="11"/>
      </c>
      <c r="E32" s="272">
        <f t="shared" si="12"/>
      </c>
      <c r="F32" s="273">
        <f t="shared" si="8"/>
      </c>
      <c r="G32" s="273">
        <f t="shared" si="13"/>
      </c>
      <c r="H32" s="273">
        <f t="shared" si="14"/>
      </c>
      <c r="I32" s="273">
        <f t="shared" si="15"/>
        <v>0</v>
      </c>
      <c r="J32" s="59"/>
      <c r="K32" s="66"/>
      <c r="L32" s="58"/>
      <c r="M32" s="57"/>
      <c r="N32" s="112"/>
      <c r="O32" s="92"/>
      <c r="P32" s="56"/>
      <c r="Q32" s="56"/>
      <c r="R32" s="94"/>
      <c r="S32" s="94"/>
      <c r="T32" s="94"/>
      <c r="U32" s="278">
        <f t="shared" si="16"/>
        <v>0</v>
      </c>
      <c r="V32" s="56"/>
      <c r="W32" s="56"/>
      <c r="X32" s="58"/>
      <c r="Y32" s="92"/>
      <c r="Z32" s="98"/>
      <c r="AA32" s="57"/>
    </row>
    <row r="33" spans="1:27" s="87" customFormat="1" ht="12.75">
      <c r="A33" s="58"/>
      <c r="B33" s="270">
        <f t="shared" si="9"/>
      </c>
      <c r="C33" s="271">
        <f t="shared" si="10"/>
      </c>
      <c r="D33" s="270">
        <f t="shared" si="11"/>
      </c>
      <c r="E33" s="272">
        <f t="shared" si="12"/>
      </c>
      <c r="F33" s="273">
        <f t="shared" si="8"/>
      </c>
      <c r="G33" s="273">
        <f t="shared" si="13"/>
      </c>
      <c r="H33" s="273">
        <f t="shared" si="14"/>
      </c>
      <c r="I33" s="273">
        <f t="shared" si="15"/>
        <v>0</v>
      </c>
      <c r="J33" s="59"/>
      <c r="K33" s="66"/>
      <c r="L33" s="58"/>
      <c r="M33" s="57"/>
      <c r="N33" s="112"/>
      <c r="O33" s="92"/>
      <c r="P33" s="56"/>
      <c r="Q33" s="56"/>
      <c r="R33" s="94"/>
      <c r="S33" s="94"/>
      <c r="T33" s="94"/>
      <c r="U33" s="278">
        <f t="shared" si="16"/>
        <v>0</v>
      </c>
      <c r="V33" s="56"/>
      <c r="W33" s="56"/>
      <c r="X33" s="58"/>
      <c r="Y33" s="92"/>
      <c r="Z33" s="98"/>
      <c r="AA33" s="57"/>
    </row>
    <row r="34" spans="1:27" s="87" customFormat="1" ht="12.75">
      <c r="A34" s="58"/>
      <c r="B34" s="270">
        <f t="shared" si="9"/>
      </c>
      <c r="C34" s="271">
        <f t="shared" si="10"/>
      </c>
      <c r="D34" s="270">
        <f t="shared" si="11"/>
      </c>
      <c r="E34" s="272">
        <f t="shared" si="12"/>
      </c>
      <c r="F34" s="273">
        <f t="shared" si="8"/>
      </c>
      <c r="G34" s="273">
        <f t="shared" si="13"/>
      </c>
      <c r="H34" s="273">
        <f t="shared" si="14"/>
      </c>
      <c r="I34" s="273">
        <f t="shared" si="15"/>
        <v>0</v>
      </c>
      <c r="J34" s="59"/>
      <c r="K34" s="66"/>
      <c r="L34" s="58"/>
      <c r="M34" s="57"/>
      <c r="N34" s="112"/>
      <c r="O34" s="92"/>
      <c r="P34" s="56"/>
      <c r="Q34" s="56"/>
      <c r="R34" s="94"/>
      <c r="S34" s="94"/>
      <c r="T34" s="94"/>
      <c r="U34" s="278">
        <f t="shared" si="16"/>
        <v>0</v>
      </c>
      <c r="V34" s="56"/>
      <c r="W34" s="56"/>
      <c r="X34" s="58"/>
      <c r="Y34" s="92"/>
      <c r="Z34" s="98"/>
      <c r="AA34" s="57"/>
    </row>
    <row r="35" spans="1:27" s="87" customFormat="1" ht="12.75">
      <c r="A35" s="58"/>
      <c r="B35" s="270">
        <f t="shared" si="9"/>
      </c>
      <c r="C35" s="271">
        <f t="shared" si="10"/>
      </c>
      <c r="D35" s="270">
        <f t="shared" si="11"/>
      </c>
      <c r="E35" s="272">
        <f t="shared" si="12"/>
      </c>
      <c r="F35" s="273">
        <f t="shared" si="8"/>
      </c>
      <c r="G35" s="273">
        <f t="shared" si="13"/>
      </c>
      <c r="H35" s="273">
        <f t="shared" si="14"/>
      </c>
      <c r="I35" s="273">
        <f t="shared" si="15"/>
        <v>0</v>
      </c>
      <c r="J35" s="59"/>
      <c r="K35" s="66"/>
      <c r="L35" s="58"/>
      <c r="M35" s="57"/>
      <c r="N35" s="112"/>
      <c r="O35" s="92"/>
      <c r="P35" s="56"/>
      <c r="Q35" s="56"/>
      <c r="R35" s="94"/>
      <c r="S35" s="94"/>
      <c r="T35" s="94"/>
      <c r="U35" s="278">
        <f t="shared" si="16"/>
        <v>0</v>
      </c>
      <c r="V35" s="56"/>
      <c r="W35" s="56"/>
      <c r="X35" s="58"/>
      <c r="Y35" s="92"/>
      <c r="Z35" s="98"/>
      <c r="AA35" s="57"/>
    </row>
    <row r="36" spans="1:27" s="87" customFormat="1" ht="12.75">
      <c r="A36" s="58"/>
      <c r="B36" s="270">
        <f t="shared" si="9"/>
      </c>
      <c r="C36" s="271">
        <f t="shared" si="10"/>
      </c>
      <c r="D36" s="270">
        <f t="shared" si="11"/>
      </c>
      <c r="E36" s="272">
        <f t="shared" si="12"/>
      </c>
      <c r="F36" s="273">
        <f t="shared" si="8"/>
      </c>
      <c r="G36" s="273">
        <f t="shared" si="13"/>
      </c>
      <c r="H36" s="273">
        <f t="shared" si="14"/>
      </c>
      <c r="I36" s="273">
        <f t="shared" si="15"/>
        <v>0</v>
      </c>
      <c r="J36" s="59"/>
      <c r="K36" s="66"/>
      <c r="L36" s="58"/>
      <c r="M36" s="57"/>
      <c r="N36" s="112"/>
      <c r="O36" s="92"/>
      <c r="P36" s="56"/>
      <c r="Q36" s="56"/>
      <c r="R36" s="94"/>
      <c r="S36" s="94"/>
      <c r="T36" s="94"/>
      <c r="U36" s="278">
        <f t="shared" si="16"/>
        <v>0</v>
      </c>
      <c r="V36" s="56"/>
      <c r="W36" s="56"/>
      <c r="X36" s="58"/>
      <c r="Y36" s="92"/>
      <c r="Z36" s="98"/>
      <c r="AA36" s="57"/>
    </row>
    <row r="37" spans="1:27" s="87" customFormat="1" ht="12.75">
      <c r="A37" s="58"/>
      <c r="B37" s="270">
        <f t="shared" si="9"/>
      </c>
      <c r="C37" s="271">
        <f t="shared" si="10"/>
      </c>
      <c r="D37" s="270">
        <f t="shared" si="11"/>
      </c>
      <c r="E37" s="272">
        <f t="shared" si="12"/>
      </c>
      <c r="F37" s="273">
        <f t="shared" si="8"/>
      </c>
      <c r="G37" s="273">
        <f t="shared" si="13"/>
      </c>
      <c r="H37" s="273">
        <f t="shared" si="14"/>
      </c>
      <c r="I37" s="273">
        <f t="shared" si="15"/>
        <v>0</v>
      </c>
      <c r="J37" s="59"/>
      <c r="K37" s="66"/>
      <c r="L37" s="58"/>
      <c r="M37" s="57"/>
      <c r="N37" s="112"/>
      <c r="O37" s="92"/>
      <c r="P37" s="56"/>
      <c r="Q37" s="56"/>
      <c r="R37" s="94"/>
      <c r="S37" s="94"/>
      <c r="T37" s="94"/>
      <c r="U37" s="278">
        <f t="shared" si="16"/>
        <v>0</v>
      </c>
      <c r="V37" s="56"/>
      <c r="W37" s="56"/>
      <c r="X37" s="58"/>
      <c r="Y37" s="92"/>
      <c r="Z37" s="98"/>
      <c r="AA37" s="57"/>
    </row>
    <row r="38" spans="1:27" s="87" customFormat="1" ht="12.75">
      <c r="A38" s="58"/>
      <c r="B38" s="270">
        <f t="shared" si="9"/>
      </c>
      <c r="C38" s="271">
        <f t="shared" si="10"/>
      </c>
      <c r="D38" s="270">
        <f t="shared" si="11"/>
      </c>
      <c r="E38" s="272">
        <f t="shared" si="12"/>
      </c>
      <c r="F38" s="273">
        <f t="shared" si="8"/>
      </c>
      <c r="G38" s="273">
        <f t="shared" si="13"/>
      </c>
      <c r="H38" s="273">
        <f t="shared" si="14"/>
      </c>
      <c r="I38" s="273">
        <f t="shared" si="15"/>
        <v>0</v>
      </c>
      <c r="J38" s="59"/>
      <c r="K38" s="66"/>
      <c r="L38" s="58"/>
      <c r="M38" s="57"/>
      <c r="N38" s="112"/>
      <c r="O38" s="92"/>
      <c r="P38" s="56"/>
      <c r="Q38" s="56"/>
      <c r="R38" s="94"/>
      <c r="S38" s="94"/>
      <c r="T38" s="94"/>
      <c r="U38" s="278">
        <f t="shared" si="16"/>
        <v>0</v>
      </c>
      <c r="V38" s="56"/>
      <c r="W38" s="56"/>
      <c r="X38" s="58"/>
      <c r="Y38" s="92"/>
      <c r="Z38" s="98"/>
      <c r="AA38" s="57"/>
    </row>
    <row r="39" spans="1:27" s="87" customFormat="1" ht="12.75">
      <c r="A39" s="58"/>
      <c r="B39" s="270">
        <f t="shared" si="9"/>
      </c>
      <c r="C39" s="271">
        <f t="shared" si="10"/>
      </c>
      <c r="D39" s="270">
        <f t="shared" si="11"/>
      </c>
      <c r="E39" s="272">
        <f t="shared" si="12"/>
      </c>
      <c r="F39" s="273">
        <f t="shared" si="8"/>
      </c>
      <c r="G39" s="273">
        <f t="shared" si="13"/>
      </c>
      <c r="H39" s="273">
        <f t="shared" si="14"/>
      </c>
      <c r="I39" s="273">
        <f t="shared" si="15"/>
        <v>0</v>
      </c>
      <c r="J39" s="59"/>
      <c r="K39" s="66"/>
      <c r="L39" s="58"/>
      <c r="M39" s="57"/>
      <c r="N39" s="112"/>
      <c r="O39" s="92"/>
      <c r="P39" s="56"/>
      <c r="Q39" s="56"/>
      <c r="R39" s="94"/>
      <c r="S39" s="94"/>
      <c r="T39" s="94"/>
      <c r="U39" s="278">
        <f t="shared" si="16"/>
        <v>0</v>
      </c>
      <c r="V39" s="56"/>
      <c r="W39" s="56"/>
      <c r="X39" s="58"/>
      <c r="Y39" s="92"/>
      <c r="Z39" s="98"/>
      <c r="AA39" s="57"/>
    </row>
    <row r="40" spans="1:27" s="87" customFormat="1" ht="12.75">
      <c r="A40" s="58"/>
      <c r="B40" s="270">
        <f t="shared" si="9"/>
      </c>
      <c r="C40" s="271">
        <f t="shared" si="10"/>
      </c>
      <c r="D40" s="270">
        <f t="shared" si="11"/>
      </c>
      <c r="E40" s="272">
        <f t="shared" si="12"/>
      </c>
      <c r="F40" s="273">
        <f t="shared" si="8"/>
      </c>
      <c r="G40" s="273">
        <f t="shared" si="13"/>
      </c>
      <c r="H40" s="273">
        <f t="shared" si="14"/>
      </c>
      <c r="I40" s="273">
        <f t="shared" si="15"/>
        <v>0</v>
      </c>
      <c r="J40" s="59"/>
      <c r="K40" s="66"/>
      <c r="L40" s="58"/>
      <c r="M40" s="57"/>
      <c r="N40" s="112"/>
      <c r="O40" s="92"/>
      <c r="P40" s="56"/>
      <c r="Q40" s="56"/>
      <c r="R40" s="94"/>
      <c r="S40" s="94"/>
      <c r="T40" s="94"/>
      <c r="U40" s="278">
        <f t="shared" si="16"/>
        <v>0</v>
      </c>
      <c r="V40" s="56"/>
      <c r="W40" s="56"/>
      <c r="X40" s="58"/>
      <c r="Y40" s="92"/>
      <c r="Z40" s="98"/>
      <c r="AA40" s="57"/>
    </row>
    <row r="41" spans="1:27" s="87" customFormat="1" ht="12.75">
      <c r="A41" s="58"/>
      <c r="B41" s="270">
        <f t="shared" si="9"/>
      </c>
      <c r="C41" s="271">
        <f t="shared" si="10"/>
      </c>
      <c r="D41" s="270">
        <f t="shared" si="11"/>
      </c>
      <c r="E41" s="272">
        <f t="shared" si="12"/>
      </c>
      <c r="F41" s="273">
        <f t="shared" si="8"/>
      </c>
      <c r="G41" s="273">
        <f t="shared" si="13"/>
      </c>
      <c r="H41" s="273">
        <f t="shared" si="14"/>
      </c>
      <c r="I41" s="273">
        <f t="shared" si="15"/>
        <v>0</v>
      </c>
      <c r="J41" s="59"/>
      <c r="K41" s="66"/>
      <c r="L41" s="58"/>
      <c r="M41" s="57"/>
      <c r="N41" s="112"/>
      <c r="O41" s="92"/>
      <c r="P41" s="56"/>
      <c r="Q41" s="56"/>
      <c r="R41" s="94"/>
      <c r="S41" s="94"/>
      <c r="T41" s="94"/>
      <c r="U41" s="278">
        <f t="shared" si="16"/>
        <v>0</v>
      </c>
      <c r="V41" s="56"/>
      <c r="W41" s="56"/>
      <c r="X41" s="58"/>
      <c r="Y41" s="92"/>
      <c r="Z41" s="98"/>
      <c r="AA41" s="57"/>
    </row>
    <row r="42" spans="1:27" s="87" customFormat="1" ht="12.75">
      <c r="A42" s="58"/>
      <c r="B42" s="270">
        <f t="shared" si="9"/>
      </c>
      <c r="C42" s="271">
        <f t="shared" si="10"/>
      </c>
      <c r="D42" s="270">
        <f t="shared" si="11"/>
      </c>
      <c r="E42" s="272">
        <f t="shared" si="12"/>
      </c>
      <c r="F42" s="273">
        <f t="shared" si="8"/>
      </c>
      <c r="G42" s="273">
        <f t="shared" si="13"/>
      </c>
      <c r="H42" s="273">
        <f t="shared" si="14"/>
      </c>
      <c r="I42" s="273">
        <f t="shared" si="15"/>
        <v>0</v>
      </c>
      <c r="J42" s="59"/>
      <c r="K42" s="66"/>
      <c r="L42" s="58"/>
      <c r="M42" s="57"/>
      <c r="N42" s="112"/>
      <c r="O42" s="92"/>
      <c r="P42" s="56"/>
      <c r="Q42" s="56"/>
      <c r="R42" s="94"/>
      <c r="S42" s="94"/>
      <c r="T42" s="94"/>
      <c r="U42" s="278">
        <f t="shared" si="16"/>
        <v>0</v>
      </c>
      <c r="V42" s="56"/>
      <c r="W42" s="56"/>
      <c r="X42" s="58"/>
      <c r="Y42" s="92"/>
      <c r="Z42" s="98"/>
      <c r="AA42" s="57"/>
    </row>
    <row r="43" spans="1:27" s="87" customFormat="1" ht="12.75">
      <c r="A43" s="58"/>
      <c r="B43" s="270">
        <f t="shared" si="9"/>
      </c>
      <c r="C43" s="271">
        <f t="shared" si="10"/>
      </c>
      <c r="D43" s="270">
        <f t="shared" si="11"/>
      </c>
      <c r="E43" s="272">
        <f t="shared" si="12"/>
      </c>
      <c r="F43" s="273">
        <f t="shared" si="8"/>
      </c>
      <c r="G43" s="273">
        <f t="shared" si="13"/>
      </c>
      <c r="H43" s="273">
        <f t="shared" si="14"/>
      </c>
      <c r="I43" s="273">
        <f t="shared" si="15"/>
        <v>0</v>
      </c>
      <c r="J43" s="59"/>
      <c r="K43" s="66"/>
      <c r="L43" s="58"/>
      <c r="M43" s="57"/>
      <c r="N43" s="112"/>
      <c r="O43" s="92"/>
      <c r="P43" s="56"/>
      <c r="Q43" s="56"/>
      <c r="R43" s="94"/>
      <c r="S43" s="94"/>
      <c r="T43" s="94"/>
      <c r="U43" s="278">
        <f t="shared" si="16"/>
        <v>0</v>
      </c>
      <c r="V43" s="56"/>
      <c r="W43" s="56"/>
      <c r="X43" s="58"/>
      <c r="Y43" s="92"/>
      <c r="Z43" s="98"/>
      <c r="AA43" s="57"/>
    </row>
    <row r="44" spans="1:27" s="87" customFormat="1" ht="12.75">
      <c r="A44" s="58"/>
      <c r="B44" s="270">
        <f t="shared" si="9"/>
      </c>
      <c r="C44" s="271">
        <f t="shared" si="10"/>
      </c>
      <c r="D44" s="270">
        <f t="shared" si="11"/>
      </c>
      <c r="E44" s="272">
        <f t="shared" si="12"/>
      </c>
      <c r="F44" s="273">
        <f t="shared" si="8"/>
      </c>
      <c r="G44" s="273">
        <f t="shared" si="13"/>
      </c>
      <c r="H44" s="273">
        <f t="shared" si="14"/>
      </c>
      <c r="I44" s="273">
        <f t="shared" si="15"/>
        <v>0</v>
      </c>
      <c r="J44" s="59"/>
      <c r="K44" s="66"/>
      <c r="L44" s="58"/>
      <c r="M44" s="57"/>
      <c r="N44" s="112"/>
      <c r="O44" s="92"/>
      <c r="P44" s="56"/>
      <c r="Q44" s="56"/>
      <c r="R44" s="94"/>
      <c r="S44" s="94"/>
      <c r="T44" s="94"/>
      <c r="U44" s="278">
        <f t="shared" si="16"/>
        <v>0</v>
      </c>
      <c r="V44" s="56"/>
      <c r="W44" s="56"/>
      <c r="X44" s="58"/>
      <c r="Y44" s="92"/>
      <c r="Z44" s="98"/>
      <c r="AA44" s="57"/>
    </row>
    <row r="45" spans="1:27" s="87" customFormat="1" ht="12.75">
      <c r="A45" s="58"/>
      <c r="B45" s="270">
        <f t="shared" si="9"/>
      </c>
      <c r="C45" s="271">
        <f t="shared" si="10"/>
      </c>
      <c r="D45" s="270">
        <f t="shared" si="11"/>
      </c>
      <c r="E45" s="272">
        <f t="shared" si="12"/>
      </c>
      <c r="F45" s="273">
        <f t="shared" si="8"/>
      </c>
      <c r="G45" s="273">
        <f t="shared" si="13"/>
      </c>
      <c r="H45" s="273">
        <f t="shared" si="14"/>
      </c>
      <c r="I45" s="273">
        <f t="shared" si="15"/>
        <v>0</v>
      </c>
      <c r="J45" s="59"/>
      <c r="K45" s="66"/>
      <c r="L45" s="58"/>
      <c r="M45" s="57"/>
      <c r="N45" s="112"/>
      <c r="O45" s="92"/>
      <c r="P45" s="56"/>
      <c r="Q45" s="56"/>
      <c r="R45" s="94"/>
      <c r="S45" s="94"/>
      <c r="T45" s="94"/>
      <c r="U45" s="278">
        <f t="shared" si="16"/>
        <v>0</v>
      </c>
      <c r="V45" s="56"/>
      <c r="W45" s="56"/>
      <c r="X45" s="58"/>
      <c r="Y45" s="92"/>
      <c r="Z45" s="98"/>
      <c r="AA45" s="57"/>
    </row>
    <row r="46" spans="1:27" s="87" customFormat="1" ht="12.75">
      <c r="A46" s="58"/>
      <c r="B46" s="270">
        <f t="shared" si="9"/>
      </c>
      <c r="C46" s="271">
        <f t="shared" si="10"/>
      </c>
      <c r="D46" s="270">
        <f t="shared" si="11"/>
      </c>
      <c r="E46" s="272">
        <f t="shared" si="12"/>
      </c>
      <c r="F46" s="273">
        <f t="shared" si="8"/>
      </c>
      <c r="G46" s="273">
        <f t="shared" si="13"/>
      </c>
      <c r="H46" s="273">
        <f t="shared" si="14"/>
      </c>
      <c r="I46" s="273">
        <f t="shared" si="15"/>
        <v>0</v>
      </c>
      <c r="J46" s="59"/>
      <c r="K46" s="66"/>
      <c r="L46" s="58"/>
      <c r="M46" s="57"/>
      <c r="N46" s="112"/>
      <c r="O46" s="92"/>
      <c r="P46" s="56"/>
      <c r="Q46" s="56"/>
      <c r="R46" s="94"/>
      <c r="S46" s="94"/>
      <c r="T46" s="94"/>
      <c r="U46" s="278">
        <f t="shared" si="16"/>
        <v>0</v>
      </c>
      <c r="V46" s="56"/>
      <c r="W46" s="56"/>
      <c r="X46" s="58"/>
      <c r="Y46" s="92"/>
      <c r="Z46" s="98"/>
      <c r="AA46" s="57"/>
    </row>
    <row r="47" spans="1:27" s="87" customFormat="1" ht="12.75">
      <c r="A47" s="58"/>
      <c r="B47" s="270">
        <f t="shared" si="9"/>
      </c>
      <c r="C47" s="271">
        <f t="shared" si="10"/>
      </c>
      <c r="D47" s="270">
        <f t="shared" si="11"/>
      </c>
      <c r="E47" s="272">
        <f t="shared" si="12"/>
      </c>
      <c r="F47" s="273">
        <f t="shared" si="8"/>
      </c>
      <c r="G47" s="273">
        <f t="shared" si="13"/>
      </c>
      <c r="H47" s="273">
        <f t="shared" si="14"/>
      </c>
      <c r="I47" s="273">
        <f t="shared" si="15"/>
        <v>0</v>
      </c>
      <c r="J47" s="59"/>
      <c r="K47" s="66"/>
      <c r="L47" s="58"/>
      <c r="M47" s="57"/>
      <c r="N47" s="112"/>
      <c r="O47" s="92"/>
      <c r="P47" s="56"/>
      <c r="Q47" s="56"/>
      <c r="R47" s="94"/>
      <c r="S47" s="94"/>
      <c r="T47" s="94"/>
      <c r="U47" s="278">
        <f t="shared" si="16"/>
        <v>0</v>
      </c>
      <c r="V47" s="56"/>
      <c r="W47" s="56"/>
      <c r="X47" s="58"/>
      <c r="Y47" s="92"/>
      <c r="Z47" s="98"/>
      <c r="AA47" s="57"/>
    </row>
    <row r="48" spans="1:27" s="87" customFormat="1" ht="12.75">
      <c r="A48" s="58"/>
      <c r="B48" s="270">
        <f t="shared" si="9"/>
      </c>
      <c r="C48" s="271">
        <f t="shared" si="10"/>
      </c>
      <c r="D48" s="270">
        <f t="shared" si="11"/>
      </c>
      <c r="E48" s="272">
        <f t="shared" si="12"/>
      </c>
      <c r="F48" s="273">
        <f t="shared" si="8"/>
      </c>
      <c r="G48" s="273">
        <f t="shared" si="13"/>
      </c>
      <c r="H48" s="273">
        <f t="shared" si="14"/>
      </c>
      <c r="I48" s="273">
        <f t="shared" si="15"/>
        <v>0</v>
      </c>
      <c r="J48" s="59"/>
      <c r="K48" s="66"/>
      <c r="L48" s="58"/>
      <c r="M48" s="57"/>
      <c r="N48" s="112"/>
      <c r="O48" s="92"/>
      <c r="P48" s="56"/>
      <c r="Q48" s="56"/>
      <c r="R48" s="94"/>
      <c r="S48" s="94"/>
      <c r="T48" s="94"/>
      <c r="U48" s="278">
        <f t="shared" si="16"/>
        <v>0</v>
      </c>
      <c r="V48" s="56"/>
      <c r="W48" s="56"/>
      <c r="X48" s="58"/>
      <c r="Y48" s="92"/>
      <c r="Z48" s="98"/>
      <c r="AA48" s="57"/>
    </row>
    <row r="49" spans="1:27" s="87" customFormat="1" ht="12.75">
      <c r="A49" s="58"/>
      <c r="B49" s="270">
        <f t="shared" si="9"/>
      </c>
      <c r="C49" s="271">
        <f t="shared" si="10"/>
      </c>
      <c r="D49" s="270">
        <f t="shared" si="11"/>
      </c>
      <c r="E49" s="272">
        <f t="shared" si="12"/>
      </c>
      <c r="F49" s="273">
        <f t="shared" si="8"/>
      </c>
      <c r="G49" s="273">
        <f t="shared" si="13"/>
      </c>
      <c r="H49" s="273">
        <f t="shared" si="14"/>
      </c>
      <c r="I49" s="273">
        <f t="shared" si="15"/>
        <v>0</v>
      </c>
      <c r="J49" s="59"/>
      <c r="K49" s="66"/>
      <c r="L49" s="58"/>
      <c r="M49" s="57"/>
      <c r="N49" s="112"/>
      <c r="O49" s="92"/>
      <c r="P49" s="56"/>
      <c r="Q49" s="56"/>
      <c r="R49" s="94"/>
      <c r="S49" s="94"/>
      <c r="T49" s="94"/>
      <c r="U49" s="278">
        <f t="shared" si="16"/>
        <v>0</v>
      </c>
      <c r="V49" s="56"/>
      <c r="W49" s="56"/>
      <c r="X49" s="58"/>
      <c r="Y49" s="92"/>
      <c r="Z49" s="98"/>
      <c r="AA49" s="57"/>
    </row>
    <row r="50" spans="1:27" s="87" customFormat="1" ht="12.75">
      <c r="A50" s="58"/>
      <c r="B50" s="270">
        <f t="shared" si="9"/>
      </c>
      <c r="C50" s="271">
        <f t="shared" si="10"/>
      </c>
      <c r="D50" s="270">
        <f t="shared" si="11"/>
      </c>
      <c r="E50" s="272">
        <f t="shared" si="12"/>
      </c>
      <c r="F50" s="273">
        <f t="shared" si="8"/>
      </c>
      <c r="G50" s="273">
        <f t="shared" si="13"/>
      </c>
      <c r="H50" s="273">
        <f t="shared" si="14"/>
      </c>
      <c r="I50" s="273">
        <f t="shared" si="15"/>
        <v>0</v>
      </c>
      <c r="J50" s="59"/>
      <c r="K50" s="66"/>
      <c r="L50" s="58"/>
      <c r="M50" s="57"/>
      <c r="N50" s="112"/>
      <c r="O50" s="92"/>
      <c r="P50" s="56"/>
      <c r="Q50" s="56"/>
      <c r="R50" s="94"/>
      <c r="S50" s="94"/>
      <c r="T50" s="94"/>
      <c r="U50" s="278">
        <f t="shared" si="16"/>
        <v>0</v>
      </c>
      <c r="V50" s="56"/>
      <c r="W50" s="56"/>
      <c r="X50" s="58"/>
      <c r="Y50" s="92"/>
      <c r="Z50" s="98"/>
      <c r="AA50" s="57"/>
    </row>
    <row r="51" spans="1:27" s="87" customFormat="1" ht="12.75">
      <c r="A51" s="58"/>
      <c r="B51" s="270">
        <f t="shared" si="9"/>
      </c>
      <c r="C51" s="271">
        <f t="shared" si="10"/>
      </c>
      <c r="D51" s="270">
        <f t="shared" si="11"/>
      </c>
      <c r="E51" s="272">
        <f t="shared" si="12"/>
      </c>
      <c r="F51" s="273">
        <f t="shared" si="8"/>
      </c>
      <c r="G51" s="273">
        <f t="shared" si="13"/>
      </c>
      <c r="H51" s="273">
        <f t="shared" si="14"/>
      </c>
      <c r="I51" s="273">
        <f t="shared" si="15"/>
        <v>0</v>
      </c>
      <c r="J51" s="59"/>
      <c r="K51" s="66"/>
      <c r="L51" s="58"/>
      <c r="M51" s="57"/>
      <c r="N51" s="112"/>
      <c r="O51" s="92"/>
      <c r="P51" s="56"/>
      <c r="Q51" s="56"/>
      <c r="R51" s="94"/>
      <c r="S51" s="94"/>
      <c r="T51" s="94"/>
      <c r="U51" s="278">
        <f t="shared" si="16"/>
        <v>0</v>
      </c>
      <c r="V51" s="56"/>
      <c r="W51" s="56"/>
      <c r="X51" s="58"/>
      <c r="Y51" s="92"/>
      <c r="Z51" s="98"/>
      <c r="AA51" s="57"/>
    </row>
    <row r="52" spans="1:27" ht="12.75">
      <c r="A52" s="58"/>
      <c r="B52" s="274">
        <f t="shared" si="9"/>
      </c>
      <c r="C52" s="275">
        <f t="shared" si="10"/>
      </c>
      <c r="D52" s="219">
        <f t="shared" si="11"/>
      </c>
      <c r="E52" s="276">
        <f t="shared" si="12"/>
      </c>
      <c r="F52" s="273">
        <f t="shared" si="8"/>
      </c>
      <c r="G52" s="277">
        <f t="shared" si="13"/>
      </c>
      <c r="H52" s="277">
        <f t="shared" si="14"/>
      </c>
      <c r="I52" s="277">
        <f t="shared" si="15"/>
        <v>0</v>
      </c>
      <c r="J52" s="59"/>
      <c r="K52" s="66"/>
      <c r="L52" s="58"/>
      <c r="M52" s="57"/>
      <c r="N52" s="112"/>
      <c r="O52" s="92"/>
      <c r="P52" s="56"/>
      <c r="Q52" s="56"/>
      <c r="R52" s="94"/>
      <c r="S52" s="94"/>
      <c r="T52" s="94"/>
      <c r="U52" s="279">
        <f t="shared" si="16"/>
        <v>0</v>
      </c>
      <c r="V52" s="56"/>
      <c r="W52" s="56"/>
      <c r="X52" s="56"/>
      <c r="Y52" s="92"/>
      <c r="Z52" s="98"/>
      <c r="AA52" s="57"/>
    </row>
    <row r="53" spans="1:27" ht="12.75">
      <c r="A53" s="58"/>
      <c r="B53" s="274">
        <f t="shared" si="9"/>
      </c>
      <c r="C53" s="275">
        <f t="shared" si="10"/>
      </c>
      <c r="D53" s="219">
        <f t="shared" si="11"/>
      </c>
      <c r="E53" s="276">
        <f t="shared" si="12"/>
      </c>
      <c r="F53" s="273">
        <f t="shared" si="8"/>
      </c>
      <c r="G53" s="277">
        <f t="shared" si="13"/>
      </c>
      <c r="H53" s="277">
        <f t="shared" si="14"/>
      </c>
      <c r="I53" s="277">
        <f t="shared" si="15"/>
        <v>0</v>
      </c>
      <c r="J53" s="59"/>
      <c r="K53" s="66"/>
      <c r="L53" s="58"/>
      <c r="M53" s="57"/>
      <c r="N53" s="112"/>
      <c r="O53" s="92"/>
      <c r="P53" s="56"/>
      <c r="Q53" s="56"/>
      <c r="R53" s="94"/>
      <c r="S53" s="94"/>
      <c r="T53" s="94"/>
      <c r="U53" s="279">
        <f t="shared" si="16"/>
        <v>0</v>
      </c>
      <c r="V53" s="56"/>
      <c r="W53" s="56"/>
      <c r="X53" s="58"/>
      <c r="Y53" s="92"/>
      <c r="Z53" s="98"/>
      <c r="AA53" s="57"/>
    </row>
    <row r="54" spans="1:27" ht="12.75">
      <c r="A54" s="58"/>
      <c r="B54" s="274">
        <f aca="true" t="shared" si="17" ref="B54:B85">IF(ISERROR(VLOOKUP(A54,ChallanDatabase,12)),"",VLOOKUP(A54,ChallanDatabase,12))</f>
      </c>
      <c r="C54" s="275">
        <f aca="true" t="shared" si="18" ref="C54:C85">IF(ISERROR(VLOOKUP(A54,ChallanDatabase,14)),"",VLOOKUP(A54,ChallanDatabase,14))</f>
      </c>
      <c r="D54" s="219">
        <f aca="true" t="shared" si="19" ref="D54:D85">IF(ISERROR(VLOOKUP(A54,ChallanDatabase,16)),"",VLOOKUP(A54,ChallanDatabase,16))</f>
      </c>
      <c r="E54" s="276">
        <f aca="true" t="shared" si="20" ref="E54:E85">IF(ISERROR(VLOOKUP(A54,ChallanDatabase,2)),"",VLOOKUP(A54,ChallanDatabase,2))</f>
      </c>
      <c r="F54" s="273">
        <f t="shared" si="8"/>
      </c>
      <c r="G54" s="277">
        <f aca="true" t="shared" si="21" ref="G54:G85">IF(ISERROR(VLOOKUP(A54,ChallanDatabase,18)),"",IF(VLOOKUP(A54,ChallanDatabase,18)=0,"",VLOOKUP(A54,ChallanDatabase,18)))</f>
      </c>
      <c r="H54" s="277">
        <f aca="true" t="shared" si="22" ref="H54:H85">IF(ISERROR(VLOOKUP(A54,ChallanDatabase,19)),"",IF(VLOOKUP(A54,ChallanDatabase,19)=0,"",VLOOKUP(A54,ChallanDatabase,19)))</f>
      </c>
      <c r="I54" s="277">
        <f aca="true" t="shared" si="23" ref="I54:I85">SUM(F54:H54)</f>
        <v>0</v>
      </c>
      <c r="J54" s="59"/>
      <c r="K54" s="66"/>
      <c r="L54" s="58"/>
      <c r="M54" s="57"/>
      <c r="N54" s="112"/>
      <c r="O54" s="92"/>
      <c r="P54" s="56"/>
      <c r="Q54" s="56"/>
      <c r="R54" s="94"/>
      <c r="S54" s="94"/>
      <c r="T54" s="94"/>
      <c r="U54" s="279">
        <f aca="true" t="shared" si="24" ref="U54:U85">SUM(R54:T54)</f>
        <v>0</v>
      </c>
      <c r="V54" s="56"/>
      <c r="W54" s="56"/>
      <c r="X54" s="56"/>
      <c r="Y54" s="92"/>
      <c r="Z54" s="98"/>
      <c r="AA54" s="57"/>
    </row>
    <row r="55" spans="1:27" s="87" customFormat="1" ht="12.75">
      <c r="A55" s="58"/>
      <c r="B55" s="270">
        <f t="shared" si="17"/>
      </c>
      <c r="C55" s="271">
        <f t="shared" si="18"/>
      </c>
      <c r="D55" s="270">
        <f t="shared" si="19"/>
      </c>
      <c r="E55" s="272">
        <f t="shared" si="20"/>
      </c>
      <c r="F55" s="273">
        <f t="shared" si="8"/>
      </c>
      <c r="G55" s="273">
        <f t="shared" si="21"/>
      </c>
      <c r="H55" s="273">
        <f t="shared" si="22"/>
      </c>
      <c r="I55" s="273">
        <f t="shared" si="23"/>
        <v>0</v>
      </c>
      <c r="J55" s="59"/>
      <c r="K55" s="66"/>
      <c r="L55" s="58"/>
      <c r="M55" s="57"/>
      <c r="N55" s="112"/>
      <c r="O55" s="92"/>
      <c r="P55" s="56"/>
      <c r="Q55" s="56"/>
      <c r="R55" s="94"/>
      <c r="S55" s="94"/>
      <c r="T55" s="94"/>
      <c r="U55" s="278">
        <f t="shared" si="24"/>
        <v>0</v>
      </c>
      <c r="V55" s="56"/>
      <c r="W55" s="56"/>
      <c r="X55" s="56"/>
      <c r="Y55" s="92"/>
      <c r="Z55" s="98"/>
      <c r="AA55" s="57"/>
    </row>
    <row r="56" spans="1:27" s="87" customFormat="1" ht="12.75">
      <c r="A56" s="58"/>
      <c r="B56" s="270">
        <f t="shared" si="17"/>
      </c>
      <c r="C56" s="271">
        <f t="shared" si="18"/>
      </c>
      <c r="D56" s="270">
        <f t="shared" si="19"/>
      </c>
      <c r="E56" s="272">
        <f t="shared" si="20"/>
      </c>
      <c r="F56" s="273">
        <f t="shared" si="8"/>
      </c>
      <c r="G56" s="273">
        <f t="shared" si="21"/>
      </c>
      <c r="H56" s="273">
        <f t="shared" si="22"/>
      </c>
      <c r="I56" s="273">
        <f t="shared" si="23"/>
        <v>0</v>
      </c>
      <c r="J56" s="59"/>
      <c r="K56" s="66"/>
      <c r="L56" s="58"/>
      <c r="M56" s="57"/>
      <c r="N56" s="112"/>
      <c r="O56" s="92"/>
      <c r="P56" s="56"/>
      <c r="Q56" s="56"/>
      <c r="R56" s="94"/>
      <c r="S56" s="94"/>
      <c r="T56" s="94"/>
      <c r="U56" s="278">
        <f t="shared" si="24"/>
        <v>0</v>
      </c>
      <c r="V56" s="56"/>
      <c r="W56" s="56"/>
      <c r="X56" s="56"/>
      <c r="Y56" s="92"/>
      <c r="Z56" s="98"/>
      <c r="AA56" s="57"/>
    </row>
    <row r="57" spans="1:27" s="87" customFormat="1" ht="12.75">
      <c r="A57" s="58"/>
      <c r="B57" s="270">
        <f t="shared" si="17"/>
      </c>
      <c r="C57" s="271">
        <f t="shared" si="18"/>
      </c>
      <c r="D57" s="270">
        <f t="shared" si="19"/>
      </c>
      <c r="E57" s="272">
        <f t="shared" si="20"/>
      </c>
      <c r="F57" s="273">
        <f t="shared" si="8"/>
      </c>
      <c r="G57" s="273">
        <f t="shared" si="21"/>
      </c>
      <c r="H57" s="273">
        <f t="shared" si="22"/>
      </c>
      <c r="I57" s="273">
        <f t="shared" si="23"/>
        <v>0</v>
      </c>
      <c r="J57" s="59"/>
      <c r="K57" s="66"/>
      <c r="L57" s="58"/>
      <c r="M57" s="57"/>
      <c r="N57" s="112"/>
      <c r="O57" s="92"/>
      <c r="P57" s="56"/>
      <c r="Q57" s="56"/>
      <c r="R57" s="94"/>
      <c r="S57" s="94"/>
      <c r="T57" s="94"/>
      <c r="U57" s="278">
        <f t="shared" si="24"/>
        <v>0</v>
      </c>
      <c r="V57" s="56"/>
      <c r="W57" s="56"/>
      <c r="X57" s="56"/>
      <c r="Y57" s="92"/>
      <c r="Z57" s="98"/>
      <c r="AA57" s="57"/>
    </row>
    <row r="58" spans="1:27" s="87" customFormat="1" ht="12.75">
      <c r="A58" s="58"/>
      <c r="B58" s="270">
        <f t="shared" si="17"/>
      </c>
      <c r="C58" s="271">
        <f t="shared" si="18"/>
      </c>
      <c r="D58" s="270">
        <f t="shared" si="19"/>
      </c>
      <c r="E58" s="272">
        <f t="shared" si="20"/>
      </c>
      <c r="F58" s="273">
        <f t="shared" si="8"/>
      </c>
      <c r="G58" s="273">
        <f t="shared" si="21"/>
      </c>
      <c r="H58" s="273">
        <f t="shared" si="22"/>
      </c>
      <c r="I58" s="273">
        <f t="shared" si="23"/>
        <v>0</v>
      </c>
      <c r="J58" s="59"/>
      <c r="K58" s="66"/>
      <c r="L58" s="58"/>
      <c r="M58" s="57"/>
      <c r="N58" s="112"/>
      <c r="O58" s="92"/>
      <c r="P58" s="56"/>
      <c r="Q58" s="56"/>
      <c r="R58" s="94"/>
      <c r="S58" s="94"/>
      <c r="T58" s="94"/>
      <c r="U58" s="278">
        <f t="shared" si="24"/>
        <v>0</v>
      </c>
      <c r="V58" s="56"/>
      <c r="W58" s="56"/>
      <c r="X58" s="56"/>
      <c r="Y58" s="92"/>
      <c r="Z58" s="98"/>
      <c r="AA58" s="57"/>
    </row>
    <row r="59" spans="1:27" s="87" customFormat="1" ht="12.75">
      <c r="A59" s="58"/>
      <c r="B59" s="270">
        <f t="shared" si="17"/>
      </c>
      <c r="C59" s="271">
        <f t="shared" si="18"/>
      </c>
      <c r="D59" s="270">
        <f t="shared" si="19"/>
      </c>
      <c r="E59" s="272">
        <f t="shared" si="20"/>
      </c>
      <c r="F59" s="273">
        <f t="shared" si="8"/>
      </c>
      <c r="G59" s="273">
        <f t="shared" si="21"/>
      </c>
      <c r="H59" s="273">
        <f t="shared" si="22"/>
      </c>
      <c r="I59" s="273">
        <f t="shared" si="23"/>
        <v>0</v>
      </c>
      <c r="J59" s="59"/>
      <c r="K59" s="66"/>
      <c r="L59" s="58"/>
      <c r="M59" s="57"/>
      <c r="N59" s="112"/>
      <c r="O59" s="92"/>
      <c r="P59" s="56"/>
      <c r="Q59" s="56"/>
      <c r="R59" s="94"/>
      <c r="S59" s="94"/>
      <c r="T59" s="94"/>
      <c r="U59" s="278">
        <f t="shared" si="24"/>
        <v>0</v>
      </c>
      <c r="V59" s="56"/>
      <c r="W59" s="56"/>
      <c r="X59" s="56"/>
      <c r="Y59" s="92"/>
      <c r="Z59" s="98"/>
      <c r="AA59" s="57"/>
    </row>
    <row r="60" spans="1:27" s="87" customFormat="1" ht="12.75">
      <c r="A60" s="58"/>
      <c r="B60" s="270">
        <f t="shared" si="17"/>
      </c>
      <c r="C60" s="271">
        <f t="shared" si="18"/>
      </c>
      <c r="D60" s="270">
        <f t="shared" si="19"/>
      </c>
      <c r="E60" s="272">
        <f t="shared" si="20"/>
      </c>
      <c r="F60" s="273">
        <f t="shared" si="8"/>
      </c>
      <c r="G60" s="273">
        <f t="shared" si="21"/>
      </c>
      <c r="H60" s="273">
        <f t="shared" si="22"/>
      </c>
      <c r="I60" s="273">
        <f t="shared" si="23"/>
        <v>0</v>
      </c>
      <c r="J60" s="59"/>
      <c r="K60" s="66"/>
      <c r="L60" s="58"/>
      <c r="M60" s="57"/>
      <c r="N60" s="112"/>
      <c r="O60" s="92"/>
      <c r="P60" s="56"/>
      <c r="Q60" s="56"/>
      <c r="R60" s="94"/>
      <c r="S60" s="94"/>
      <c r="T60" s="94"/>
      <c r="U60" s="278">
        <f t="shared" si="24"/>
        <v>0</v>
      </c>
      <c r="V60" s="56"/>
      <c r="W60" s="56"/>
      <c r="X60" s="56"/>
      <c r="Y60" s="92"/>
      <c r="Z60" s="98"/>
      <c r="AA60" s="57"/>
    </row>
    <row r="61" spans="1:27" s="87" customFormat="1" ht="12.75">
      <c r="A61" s="58"/>
      <c r="B61" s="270">
        <f t="shared" si="17"/>
      </c>
      <c r="C61" s="271">
        <f t="shared" si="18"/>
      </c>
      <c r="D61" s="270">
        <f t="shared" si="19"/>
      </c>
      <c r="E61" s="272">
        <f t="shared" si="20"/>
      </c>
      <c r="F61" s="273">
        <f t="shared" si="8"/>
      </c>
      <c r="G61" s="273">
        <f t="shared" si="21"/>
      </c>
      <c r="H61" s="273">
        <f t="shared" si="22"/>
      </c>
      <c r="I61" s="273">
        <f t="shared" si="23"/>
        <v>0</v>
      </c>
      <c r="J61" s="59"/>
      <c r="K61" s="66"/>
      <c r="L61" s="58"/>
      <c r="M61" s="57"/>
      <c r="N61" s="112"/>
      <c r="O61" s="92"/>
      <c r="P61" s="56"/>
      <c r="Q61" s="56"/>
      <c r="R61" s="94"/>
      <c r="S61" s="94"/>
      <c r="T61" s="94"/>
      <c r="U61" s="278">
        <f t="shared" si="24"/>
        <v>0</v>
      </c>
      <c r="V61" s="56"/>
      <c r="W61" s="56"/>
      <c r="X61" s="56"/>
      <c r="Y61" s="92"/>
      <c r="Z61" s="98"/>
      <c r="AA61" s="57"/>
    </row>
    <row r="62" spans="1:27" s="87" customFormat="1" ht="12.75">
      <c r="A62" s="58"/>
      <c r="B62" s="270">
        <f t="shared" si="17"/>
      </c>
      <c r="C62" s="271">
        <f t="shared" si="18"/>
      </c>
      <c r="D62" s="270">
        <f t="shared" si="19"/>
      </c>
      <c r="E62" s="272">
        <f t="shared" si="20"/>
      </c>
      <c r="F62" s="273">
        <f t="shared" si="8"/>
      </c>
      <c r="G62" s="273">
        <f t="shared" si="21"/>
      </c>
      <c r="H62" s="273">
        <f t="shared" si="22"/>
      </c>
      <c r="I62" s="273">
        <f t="shared" si="23"/>
        <v>0</v>
      </c>
      <c r="J62" s="59"/>
      <c r="K62" s="66"/>
      <c r="L62" s="58"/>
      <c r="M62" s="57"/>
      <c r="N62" s="112"/>
      <c r="O62" s="92"/>
      <c r="P62" s="56"/>
      <c r="Q62" s="56"/>
      <c r="R62" s="94"/>
      <c r="S62" s="94"/>
      <c r="T62" s="94"/>
      <c r="U62" s="278">
        <f t="shared" si="24"/>
        <v>0</v>
      </c>
      <c r="V62" s="56"/>
      <c r="W62" s="56"/>
      <c r="X62" s="56"/>
      <c r="Y62" s="92"/>
      <c r="Z62" s="98"/>
      <c r="AA62" s="57"/>
    </row>
    <row r="63" spans="1:27" s="87" customFormat="1" ht="12.75">
      <c r="A63" s="58"/>
      <c r="B63" s="270">
        <f t="shared" si="17"/>
      </c>
      <c r="C63" s="271">
        <f t="shared" si="18"/>
      </c>
      <c r="D63" s="270">
        <f t="shared" si="19"/>
      </c>
      <c r="E63" s="272">
        <f t="shared" si="20"/>
      </c>
      <c r="F63" s="273">
        <f t="shared" si="8"/>
      </c>
      <c r="G63" s="273">
        <f t="shared" si="21"/>
      </c>
      <c r="H63" s="273">
        <f t="shared" si="22"/>
      </c>
      <c r="I63" s="273">
        <f t="shared" si="23"/>
        <v>0</v>
      </c>
      <c r="J63" s="59"/>
      <c r="K63" s="66"/>
      <c r="L63" s="58"/>
      <c r="M63" s="57"/>
      <c r="N63" s="112"/>
      <c r="O63" s="92"/>
      <c r="P63" s="56"/>
      <c r="Q63" s="56"/>
      <c r="R63" s="94"/>
      <c r="S63" s="94"/>
      <c r="T63" s="94"/>
      <c r="U63" s="278">
        <f t="shared" si="24"/>
        <v>0</v>
      </c>
      <c r="V63" s="56"/>
      <c r="W63" s="56"/>
      <c r="X63" s="56"/>
      <c r="Y63" s="92"/>
      <c r="Z63" s="98"/>
      <c r="AA63" s="57"/>
    </row>
    <row r="64" spans="1:27" s="87" customFormat="1" ht="12.75">
      <c r="A64" s="58"/>
      <c r="B64" s="270">
        <f t="shared" si="17"/>
      </c>
      <c r="C64" s="271">
        <f t="shared" si="18"/>
      </c>
      <c r="D64" s="270">
        <f t="shared" si="19"/>
      </c>
      <c r="E64" s="272">
        <f t="shared" si="20"/>
      </c>
      <c r="F64" s="273">
        <f t="shared" si="8"/>
      </c>
      <c r="G64" s="273">
        <f t="shared" si="21"/>
      </c>
      <c r="H64" s="273">
        <f t="shared" si="22"/>
      </c>
      <c r="I64" s="273">
        <f t="shared" si="23"/>
        <v>0</v>
      </c>
      <c r="J64" s="59"/>
      <c r="K64" s="66"/>
      <c r="L64" s="58"/>
      <c r="M64" s="57"/>
      <c r="N64" s="112"/>
      <c r="O64" s="92"/>
      <c r="P64" s="56"/>
      <c r="Q64" s="56"/>
      <c r="R64" s="94"/>
      <c r="S64" s="94"/>
      <c r="T64" s="94"/>
      <c r="U64" s="278">
        <f t="shared" si="24"/>
        <v>0</v>
      </c>
      <c r="V64" s="56"/>
      <c r="W64" s="56"/>
      <c r="X64" s="56"/>
      <c r="Y64" s="92"/>
      <c r="Z64" s="98"/>
      <c r="AA64" s="57"/>
    </row>
    <row r="65" spans="1:27" s="87" customFormat="1" ht="12.75">
      <c r="A65" s="58"/>
      <c r="B65" s="270">
        <f t="shared" si="17"/>
      </c>
      <c r="C65" s="271">
        <f t="shared" si="18"/>
      </c>
      <c r="D65" s="270">
        <f t="shared" si="19"/>
      </c>
      <c r="E65" s="272">
        <f t="shared" si="20"/>
      </c>
      <c r="F65" s="273">
        <f t="shared" si="8"/>
      </c>
      <c r="G65" s="273">
        <f t="shared" si="21"/>
      </c>
      <c r="H65" s="273">
        <f t="shared" si="22"/>
      </c>
      <c r="I65" s="273">
        <f t="shared" si="23"/>
        <v>0</v>
      </c>
      <c r="J65" s="59"/>
      <c r="K65" s="66"/>
      <c r="L65" s="58"/>
      <c r="M65" s="57"/>
      <c r="N65" s="112"/>
      <c r="O65" s="92"/>
      <c r="P65" s="56"/>
      <c r="Q65" s="56"/>
      <c r="R65" s="94"/>
      <c r="S65" s="94"/>
      <c r="T65" s="94"/>
      <c r="U65" s="278">
        <f t="shared" si="24"/>
        <v>0</v>
      </c>
      <c r="V65" s="56"/>
      <c r="W65" s="56"/>
      <c r="X65" s="56"/>
      <c r="Y65" s="92"/>
      <c r="Z65" s="98"/>
      <c r="AA65" s="57"/>
    </row>
    <row r="66" spans="1:27" s="87" customFormat="1" ht="12.75">
      <c r="A66" s="58"/>
      <c r="B66" s="270">
        <f t="shared" si="17"/>
      </c>
      <c r="C66" s="271">
        <f t="shared" si="18"/>
      </c>
      <c r="D66" s="270">
        <f t="shared" si="19"/>
      </c>
      <c r="E66" s="272">
        <f t="shared" si="20"/>
      </c>
      <c r="F66" s="273">
        <f t="shared" si="8"/>
      </c>
      <c r="G66" s="273">
        <f t="shared" si="21"/>
      </c>
      <c r="H66" s="273">
        <f t="shared" si="22"/>
      </c>
      <c r="I66" s="273">
        <f t="shared" si="23"/>
        <v>0</v>
      </c>
      <c r="J66" s="59"/>
      <c r="K66" s="66"/>
      <c r="L66" s="58"/>
      <c r="M66" s="57"/>
      <c r="N66" s="112"/>
      <c r="O66" s="92"/>
      <c r="P66" s="56"/>
      <c r="Q66" s="56"/>
      <c r="R66" s="94"/>
      <c r="S66" s="94"/>
      <c r="T66" s="94"/>
      <c r="U66" s="278">
        <f t="shared" si="24"/>
        <v>0</v>
      </c>
      <c r="V66" s="56"/>
      <c r="W66" s="56"/>
      <c r="X66" s="56"/>
      <c r="Y66" s="92"/>
      <c r="Z66" s="98"/>
      <c r="AA66" s="57"/>
    </row>
    <row r="67" spans="1:27" s="87" customFormat="1" ht="12.75">
      <c r="A67" s="58"/>
      <c r="B67" s="270">
        <f t="shared" si="17"/>
      </c>
      <c r="C67" s="271">
        <f t="shared" si="18"/>
      </c>
      <c r="D67" s="270">
        <f t="shared" si="19"/>
      </c>
      <c r="E67" s="272">
        <f t="shared" si="20"/>
      </c>
      <c r="F67" s="273">
        <f t="shared" si="8"/>
      </c>
      <c r="G67" s="273">
        <f t="shared" si="21"/>
      </c>
      <c r="H67" s="273">
        <f t="shared" si="22"/>
      </c>
      <c r="I67" s="273">
        <f t="shared" si="23"/>
        <v>0</v>
      </c>
      <c r="J67" s="59"/>
      <c r="K67" s="66"/>
      <c r="L67" s="58"/>
      <c r="M67" s="57"/>
      <c r="N67" s="112"/>
      <c r="O67" s="92"/>
      <c r="P67" s="56"/>
      <c r="Q67" s="56"/>
      <c r="R67" s="94"/>
      <c r="S67" s="94"/>
      <c r="T67" s="94"/>
      <c r="U67" s="278">
        <f t="shared" si="24"/>
        <v>0</v>
      </c>
      <c r="V67" s="56"/>
      <c r="W67" s="56"/>
      <c r="X67" s="56"/>
      <c r="Y67" s="92"/>
      <c r="Z67" s="98"/>
      <c r="AA67" s="57"/>
    </row>
    <row r="68" spans="1:27" s="87" customFormat="1" ht="12.75">
      <c r="A68" s="58"/>
      <c r="B68" s="270">
        <f t="shared" si="17"/>
      </c>
      <c r="C68" s="271">
        <f t="shared" si="18"/>
      </c>
      <c r="D68" s="270">
        <f t="shared" si="19"/>
      </c>
      <c r="E68" s="272">
        <f t="shared" si="20"/>
      </c>
      <c r="F68" s="273">
        <f t="shared" si="8"/>
      </c>
      <c r="G68" s="273">
        <f t="shared" si="21"/>
      </c>
      <c r="H68" s="273">
        <f t="shared" si="22"/>
      </c>
      <c r="I68" s="273">
        <f t="shared" si="23"/>
        <v>0</v>
      </c>
      <c r="J68" s="59"/>
      <c r="K68" s="66"/>
      <c r="L68" s="58"/>
      <c r="M68" s="57"/>
      <c r="N68" s="112"/>
      <c r="O68" s="92"/>
      <c r="P68" s="56"/>
      <c r="Q68" s="56"/>
      <c r="R68" s="94"/>
      <c r="S68" s="94"/>
      <c r="T68" s="94"/>
      <c r="U68" s="278">
        <f t="shared" si="24"/>
        <v>0</v>
      </c>
      <c r="V68" s="56"/>
      <c r="W68" s="56"/>
      <c r="X68" s="56"/>
      <c r="Y68" s="92"/>
      <c r="Z68" s="98"/>
      <c r="AA68" s="57"/>
    </row>
    <row r="69" spans="1:27" s="87" customFormat="1" ht="12.75">
      <c r="A69" s="58"/>
      <c r="B69" s="270">
        <f t="shared" si="17"/>
      </c>
      <c r="C69" s="271">
        <f t="shared" si="18"/>
      </c>
      <c r="D69" s="270">
        <f t="shared" si="19"/>
      </c>
      <c r="E69" s="272">
        <f t="shared" si="20"/>
      </c>
      <c r="F69" s="273">
        <f t="shared" si="8"/>
      </c>
      <c r="G69" s="273">
        <f t="shared" si="21"/>
      </c>
      <c r="H69" s="273">
        <f t="shared" si="22"/>
      </c>
      <c r="I69" s="273">
        <f t="shared" si="23"/>
        <v>0</v>
      </c>
      <c r="J69" s="59"/>
      <c r="K69" s="66"/>
      <c r="L69" s="58"/>
      <c r="M69" s="57"/>
      <c r="N69" s="112"/>
      <c r="O69" s="92"/>
      <c r="P69" s="56"/>
      <c r="Q69" s="56"/>
      <c r="R69" s="94"/>
      <c r="S69" s="94"/>
      <c r="T69" s="94"/>
      <c r="U69" s="278">
        <f t="shared" si="24"/>
        <v>0</v>
      </c>
      <c r="V69" s="56"/>
      <c r="W69" s="56"/>
      <c r="X69" s="56"/>
      <c r="Y69" s="92"/>
      <c r="Z69" s="98"/>
      <c r="AA69" s="57"/>
    </row>
    <row r="70" spans="1:27" s="87" customFormat="1" ht="12.75">
      <c r="A70" s="58"/>
      <c r="B70" s="270">
        <f t="shared" si="17"/>
      </c>
      <c r="C70" s="271">
        <f t="shared" si="18"/>
      </c>
      <c r="D70" s="270">
        <f t="shared" si="19"/>
      </c>
      <c r="E70" s="272">
        <f t="shared" si="20"/>
      </c>
      <c r="F70" s="273">
        <f t="shared" si="8"/>
      </c>
      <c r="G70" s="273">
        <f t="shared" si="21"/>
      </c>
      <c r="H70" s="273">
        <f t="shared" si="22"/>
      </c>
      <c r="I70" s="273">
        <f t="shared" si="23"/>
        <v>0</v>
      </c>
      <c r="J70" s="59"/>
      <c r="K70" s="66"/>
      <c r="L70" s="58"/>
      <c r="M70" s="57"/>
      <c r="N70" s="112"/>
      <c r="O70" s="92"/>
      <c r="P70" s="56"/>
      <c r="Q70" s="56"/>
      <c r="R70" s="94"/>
      <c r="S70" s="94"/>
      <c r="T70" s="94"/>
      <c r="U70" s="278">
        <f t="shared" si="24"/>
        <v>0</v>
      </c>
      <c r="V70" s="56"/>
      <c r="W70" s="56"/>
      <c r="X70" s="56"/>
      <c r="Y70" s="92"/>
      <c r="Z70" s="98"/>
      <c r="AA70" s="57"/>
    </row>
    <row r="71" spans="1:27" s="87" customFormat="1" ht="12.75">
      <c r="A71" s="58"/>
      <c r="B71" s="270">
        <f t="shared" si="17"/>
      </c>
      <c r="C71" s="271">
        <f t="shared" si="18"/>
      </c>
      <c r="D71" s="270">
        <f t="shared" si="19"/>
      </c>
      <c r="E71" s="272">
        <f t="shared" si="20"/>
      </c>
      <c r="F71" s="273">
        <f t="shared" si="8"/>
      </c>
      <c r="G71" s="273">
        <f t="shared" si="21"/>
      </c>
      <c r="H71" s="273">
        <f t="shared" si="22"/>
      </c>
      <c r="I71" s="273">
        <f t="shared" si="23"/>
        <v>0</v>
      </c>
      <c r="J71" s="59"/>
      <c r="K71" s="66"/>
      <c r="L71" s="58"/>
      <c r="M71" s="57"/>
      <c r="N71" s="112"/>
      <c r="O71" s="92"/>
      <c r="P71" s="56"/>
      <c r="Q71" s="56"/>
      <c r="R71" s="94"/>
      <c r="S71" s="94"/>
      <c r="T71" s="94"/>
      <c r="U71" s="278">
        <f t="shared" si="24"/>
        <v>0</v>
      </c>
      <c r="V71" s="56"/>
      <c r="W71" s="56"/>
      <c r="X71" s="56"/>
      <c r="Y71" s="92"/>
      <c r="Z71" s="98"/>
      <c r="AA71" s="57"/>
    </row>
    <row r="72" spans="1:27" s="87" customFormat="1" ht="12.75">
      <c r="A72" s="58"/>
      <c r="B72" s="270">
        <f t="shared" si="17"/>
      </c>
      <c r="C72" s="271">
        <f t="shared" si="18"/>
      </c>
      <c r="D72" s="270">
        <f t="shared" si="19"/>
      </c>
      <c r="E72" s="272">
        <f t="shared" si="20"/>
      </c>
      <c r="F72" s="273">
        <f t="shared" si="8"/>
      </c>
      <c r="G72" s="273">
        <f t="shared" si="21"/>
      </c>
      <c r="H72" s="273">
        <f t="shared" si="22"/>
      </c>
      <c r="I72" s="273">
        <f t="shared" si="23"/>
        <v>0</v>
      </c>
      <c r="J72" s="59"/>
      <c r="K72" s="66"/>
      <c r="L72" s="58"/>
      <c r="M72" s="57"/>
      <c r="N72" s="112"/>
      <c r="O72" s="92"/>
      <c r="P72" s="56"/>
      <c r="Q72" s="56"/>
      <c r="R72" s="94"/>
      <c r="S72" s="94"/>
      <c r="T72" s="94"/>
      <c r="U72" s="278">
        <f t="shared" si="24"/>
        <v>0</v>
      </c>
      <c r="V72" s="56"/>
      <c r="W72" s="56"/>
      <c r="X72" s="56"/>
      <c r="Y72" s="92"/>
      <c r="Z72" s="98"/>
      <c r="AA72" s="57"/>
    </row>
    <row r="73" spans="1:27" s="87" customFormat="1" ht="12.75">
      <c r="A73" s="58"/>
      <c r="B73" s="270">
        <f t="shared" si="17"/>
      </c>
      <c r="C73" s="271">
        <f t="shared" si="18"/>
      </c>
      <c r="D73" s="270">
        <f t="shared" si="19"/>
      </c>
      <c r="E73" s="272">
        <f t="shared" si="20"/>
      </c>
      <c r="F73" s="273">
        <f t="shared" si="8"/>
      </c>
      <c r="G73" s="273">
        <f t="shared" si="21"/>
      </c>
      <c r="H73" s="273">
        <f t="shared" si="22"/>
      </c>
      <c r="I73" s="273">
        <f t="shared" si="23"/>
        <v>0</v>
      </c>
      <c r="J73" s="59"/>
      <c r="K73" s="66"/>
      <c r="L73" s="58"/>
      <c r="M73" s="57"/>
      <c r="N73" s="112"/>
      <c r="O73" s="92"/>
      <c r="P73" s="56"/>
      <c r="Q73" s="56"/>
      <c r="R73" s="94"/>
      <c r="S73" s="94"/>
      <c r="T73" s="94"/>
      <c r="U73" s="278">
        <f t="shared" si="24"/>
        <v>0</v>
      </c>
      <c r="V73" s="56"/>
      <c r="W73" s="56"/>
      <c r="X73" s="56"/>
      <c r="Y73" s="92"/>
      <c r="Z73" s="98"/>
      <c r="AA73" s="57"/>
    </row>
    <row r="74" spans="1:27" s="87" customFormat="1" ht="12.75">
      <c r="A74" s="58"/>
      <c r="B74" s="270">
        <f t="shared" si="17"/>
      </c>
      <c r="C74" s="271">
        <f t="shared" si="18"/>
      </c>
      <c r="D74" s="270">
        <f t="shared" si="19"/>
      </c>
      <c r="E74" s="272">
        <f t="shared" si="20"/>
      </c>
      <c r="F74" s="273">
        <f t="shared" si="8"/>
      </c>
      <c r="G74" s="273">
        <f t="shared" si="21"/>
      </c>
      <c r="H74" s="273">
        <f t="shared" si="22"/>
      </c>
      <c r="I74" s="273">
        <f t="shared" si="23"/>
        <v>0</v>
      </c>
      <c r="J74" s="59"/>
      <c r="K74" s="66"/>
      <c r="L74" s="58"/>
      <c r="M74" s="57"/>
      <c r="N74" s="112"/>
      <c r="O74" s="92"/>
      <c r="P74" s="56"/>
      <c r="Q74" s="56"/>
      <c r="R74" s="94"/>
      <c r="S74" s="94"/>
      <c r="T74" s="94"/>
      <c r="U74" s="278">
        <f t="shared" si="24"/>
        <v>0</v>
      </c>
      <c r="V74" s="56"/>
      <c r="W74" s="56"/>
      <c r="X74" s="56"/>
      <c r="Y74" s="92"/>
      <c r="Z74" s="98"/>
      <c r="AA74" s="57"/>
    </row>
    <row r="75" spans="1:27" s="87" customFormat="1" ht="12.75">
      <c r="A75" s="58"/>
      <c r="B75" s="270">
        <f t="shared" si="17"/>
      </c>
      <c r="C75" s="271">
        <f t="shared" si="18"/>
      </c>
      <c r="D75" s="270">
        <f t="shared" si="19"/>
      </c>
      <c r="E75" s="272">
        <f t="shared" si="20"/>
      </c>
      <c r="F75" s="273">
        <f t="shared" si="8"/>
      </c>
      <c r="G75" s="273">
        <f t="shared" si="21"/>
      </c>
      <c r="H75" s="273">
        <f t="shared" si="22"/>
      </c>
      <c r="I75" s="273">
        <f t="shared" si="23"/>
        <v>0</v>
      </c>
      <c r="J75" s="59"/>
      <c r="K75" s="66"/>
      <c r="L75" s="58"/>
      <c r="M75" s="57"/>
      <c r="N75" s="112"/>
      <c r="O75" s="92"/>
      <c r="P75" s="56"/>
      <c r="Q75" s="56"/>
      <c r="R75" s="94"/>
      <c r="S75" s="94"/>
      <c r="T75" s="94"/>
      <c r="U75" s="278">
        <f t="shared" si="24"/>
        <v>0</v>
      </c>
      <c r="V75" s="56"/>
      <c r="W75" s="56"/>
      <c r="X75" s="56"/>
      <c r="Y75" s="92"/>
      <c r="Z75" s="98"/>
      <c r="AA75" s="57"/>
    </row>
    <row r="76" spans="1:27" s="87" customFormat="1" ht="12.75">
      <c r="A76" s="58"/>
      <c r="B76" s="270">
        <f t="shared" si="17"/>
      </c>
      <c r="C76" s="271">
        <f t="shared" si="18"/>
      </c>
      <c r="D76" s="270">
        <f t="shared" si="19"/>
      </c>
      <c r="E76" s="272">
        <f t="shared" si="20"/>
      </c>
      <c r="F76" s="273">
        <f aca="true" t="shared" si="25" ref="F76:F114">IF(ISERROR(VLOOKUP(A76,ChallanDatabaseTotal,21)),"",VLOOKUP(A76,ChallanDatabaseTotal,21))</f>
      </c>
      <c r="G76" s="273">
        <f t="shared" si="21"/>
      </c>
      <c r="H76" s="273">
        <f t="shared" si="22"/>
      </c>
      <c r="I76" s="273">
        <f t="shared" si="23"/>
        <v>0</v>
      </c>
      <c r="J76" s="59"/>
      <c r="K76" s="66"/>
      <c r="L76" s="58"/>
      <c r="M76" s="57"/>
      <c r="N76" s="112"/>
      <c r="O76" s="92"/>
      <c r="P76" s="56"/>
      <c r="Q76" s="56"/>
      <c r="R76" s="94"/>
      <c r="S76" s="94"/>
      <c r="T76" s="94"/>
      <c r="U76" s="278">
        <f t="shared" si="24"/>
        <v>0</v>
      </c>
      <c r="V76" s="56"/>
      <c r="W76" s="56"/>
      <c r="X76" s="56"/>
      <c r="Y76" s="92"/>
      <c r="Z76" s="98"/>
      <c r="AA76" s="57"/>
    </row>
    <row r="77" spans="1:27" s="87" customFormat="1" ht="12.75">
      <c r="A77" s="58"/>
      <c r="B77" s="270">
        <f t="shared" si="17"/>
      </c>
      <c r="C77" s="271">
        <f t="shared" si="18"/>
      </c>
      <c r="D77" s="270">
        <f t="shared" si="19"/>
      </c>
      <c r="E77" s="272">
        <f t="shared" si="20"/>
      </c>
      <c r="F77" s="273">
        <f t="shared" si="25"/>
      </c>
      <c r="G77" s="273">
        <f t="shared" si="21"/>
      </c>
      <c r="H77" s="273">
        <f t="shared" si="22"/>
      </c>
      <c r="I77" s="273">
        <f t="shared" si="23"/>
        <v>0</v>
      </c>
      <c r="J77" s="59"/>
      <c r="K77" s="66"/>
      <c r="L77" s="58"/>
      <c r="M77" s="57"/>
      <c r="N77" s="112"/>
      <c r="O77" s="92"/>
      <c r="P77" s="56"/>
      <c r="Q77" s="56"/>
      <c r="R77" s="94"/>
      <c r="S77" s="94"/>
      <c r="T77" s="94"/>
      <c r="U77" s="278">
        <f t="shared" si="24"/>
        <v>0</v>
      </c>
      <c r="V77" s="56"/>
      <c r="W77" s="56"/>
      <c r="X77" s="56"/>
      <c r="Y77" s="92"/>
      <c r="Z77" s="98"/>
      <c r="AA77" s="57"/>
    </row>
    <row r="78" spans="1:27" s="87" customFormat="1" ht="12.75">
      <c r="A78" s="58"/>
      <c r="B78" s="270">
        <f t="shared" si="17"/>
      </c>
      <c r="C78" s="271">
        <f t="shared" si="18"/>
      </c>
      <c r="D78" s="270">
        <f t="shared" si="19"/>
      </c>
      <c r="E78" s="272">
        <f t="shared" si="20"/>
      </c>
      <c r="F78" s="273">
        <f t="shared" si="25"/>
      </c>
      <c r="G78" s="273">
        <f t="shared" si="21"/>
      </c>
      <c r="H78" s="273">
        <f t="shared" si="22"/>
      </c>
      <c r="I78" s="273">
        <f t="shared" si="23"/>
        <v>0</v>
      </c>
      <c r="J78" s="59"/>
      <c r="K78" s="66"/>
      <c r="L78" s="58"/>
      <c r="M78" s="57"/>
      <c r="N78" s="112"/>
      <c r="O78" s="92"/>
      <c r="P78" s="56"/>
      <c r="Q78" s="56"/>
      <c r="R78" s="94"/>
      <c r="S78" s="94"/>
      <c r="T78" s="94"/>
      <c r="U78" s="278">
        <f t="shared" si="24"/>
        <v>0</v>
      </c>
      <c r="V78" s="56"/>
      <c r="W78" s="56"/>
      <c r="X78" s="56"/>
      <c r="Y78" s="92"/>
      <c r="Z78" s="98"/>
      <c r="AA78" s="57"/>
    </row>
    <row r="79" spans="1:27" s="87" customFormat="1" ht="12.75">
      <c r="A79" s="58"/>
      <c r="B79" s="270">
        <f t="shared" si="17"/>
      </c>
      <c r="C79" s="271">
        <f t="shared" si="18"/>
      </c>
      <c r="D79" s="270">
        <f t="shared" si="19"/>
      </c>
      <c r="E79" s="272">
        <f t="shared" si="20"/>
      </c>
      <c r="F79" s="273">
        <f t="shared" si="25"/>
      </c>
      <c r="G79" s="273">
        <f t="shared" si="21"/>
      </c>
      <c r="H79" s="273">
        <f t="shared" si="22"/>
      </c>
      <c r="I79" s="273">
        <f t="shared" si="23"/>
        <v>0</v>
      </c>
      <c r="J79" s="59"/>
      <c r="K79" s="66"/>
      <c r="L79" s="58"/>
      <c r="M79" s="57"/>
      <c r="N79" s="112"/>
      <c r="O79" s="92"/>
      <c r="P79" s="56"/>
      <c r="Q79" s="56"/>
      <c r="R79" s="94"/>
      <c r="S79" s="94"/>
      <c r="T79" s="94"/>
      <c r="U79" s="278">
        <f t="shared" si="24"/>
        <v>0</v>
      </c>
      <c r="V79" s="56"/>
      <c r="W79" s="56"/>
      <c r="X79" s="56"/>
      <c r="Y79" s="92"/>
      <c r="Z79" s="98"/>
      <c r="AA79" s="57"/>
    </row>
    <row r="80" spans="1:27" s="87" customFormat="1" ht="12.75">
      <c r="A80" s="58"/>
      <c r="B80" s="270">
        <f t="shared" si="17"/>
      </c>
      <c r="C80" s="271">
        <f t="shared" si="18"/>
      </c>
      <c r="D80" s="270">
        <f t="shared" si="19"/>
      </c>
      <c r="E80" s="272">
        <f t="shared" si="20"/>
      </c>
      <c r="F80" s="273">
        <f t="shared" si="25"/>
      </c>
      <c r="G80" s="273">
        <f t="shared" si="21"/>
      </c>
      <c r="H80" s="273">
        <f t="shared" si="22"/>
      </c>
      <c r="I80" s="273">
        <f t="shared" si="23"/>
        <v>0</v>
      </c>
      <c r="J80" s="59"/>
      <c r="K80" s="66"/>
      <c r="L80" s="58"/>
      <c r="M80" s="57"/>
      <c r="N80" s="112"/>
      <c r="O80" s="92"/>
      <c r="P80" s="56"/>
      <c r="Q80" s="56"/>
      <c r="R80" s="94"/>
      <c r="S80" s="94"/>
      <c r="T80" s="94"/>
      <c r="U80" s="278">
        <f t="shared" si="24"/>
        <v>0</v>
      </c>
      <c r="V80" s="56"/>
      <c r="W80" s="56"/>
      <c r="X80" s="56"/>
      <c r="Y80" s="92"/>
      <c r="Z80" s="98"/>
      <c r="AA80" s="57"/>
    </row>
    <row r="81" spans="1:27" s="87" customFormat="1" ht="12.75">
      <c r="A81" s="58"/>
      <c r="B81" s="270">
        <f t="shared" si="17"/>
      </c>
      <c r="C81" s="271">
        <f t="shared" si="18"/>
      </c>
      <c r="D81" s="270">
        <f t="shared" si="19"/>
      </c>
      <c r="E81" s="272">
        <f t="shared" si="20"/>
      </c>
      <c r="F81" s="273">
        <f t="shared" si="25"/>
      </c>
      <c r="G81" s="273">
        <f t="shared" si="21"/>
      </c>
      <c r="H81" s="273">
        <f t="shared" si="22"/>
      </c>
      <c r="I81" s="273">
        <f t="shared" si="23"/>
        <v>0</v>
      </c>
      <c r="J81" s="59"/>
      <c r="K81" s="66"/>
      <c r="L81" s="58"/>
      <c r="M81" s="57"/>
      <c r="N81" s="112"/>
      <c r="O81" s="92"/>
      <c r="P81" s="56"/>
      <c r="Q81" s="56"/>
      <c r="R81" s="94"/>
      <c r="S81" s="94"/>
      <c r="T81" s="94"/>
      <c r="U81" s="278">
        <f t="shared" si="24"/>
        <v>0</v>
      </c>
      <c r="V81" s="56"/>
      <c r="W81" s="56"/>
      <c r="X81" s="56"/>
      <c r="Y81" s="92"/>
      <c r="Z81" s="98"/>
      <c r="AA81" s="57"/>
    </row>
    <row r="82" spans="1:27" s="87" customFormat="1" ht="12.75">
      <c r="A82" s="58"/>
      <c r="B82" s="270">
        <f t="shared" si="17"/>
      </c>
      <c r="C82" s="271">
        <f t="shared" si="18"/>
      </c>
      <c r="D82" s="270">
        <f t="shared" si="19"/>
      </c>
      <c r="E82" s="272">
        <f t="shared" si="20"/>
      </c>
      <c r="F82" s="273">
        <f t="shared" si="25"/>
      </c>
      <c r="G82" s="273">
        <f t="shared" si="21"/>
      </c>
      <c r="H82" s="273">
        <f t="shared" si="22"/>
      </c>
      <c r="I82" s="273">
        <f t="shared" si="23"/>
        <v>0</v>
      </c>
      <c r="J82" s="59"/>
      <c r="K82" s="66"/>
      <c r="L82" s="58"/>
      <c r="M82" s="57"/>
      <c r="N82" s="112"/>
      <c r="O82" s="92"/>
      <c r="P82" s="56"/>
      <c r="Q82" s="56"/>
      <c r="R82" s="94"/>
      <c r="S82" s="94"/>
      <c r="T82" s="94"/>
      <c r="U82" s="278">
        <f t="shared" si="24"/>
        <v>0</v>
      </c>
      <c r="V82" s="56"/>
      <c r="W82" s="56"/>
      <c r="X82" s="56"/>
      <c r="Y82" s="92"/>
      <c r="Z82" s="98"/>
      <c r="AA82" s="57"/>
    </row>
    <row r="83" spans="1:27" s="87" customFormat="1" ht="12.75">
      <c r="A83" s="58"/>
      <c r="B83" s="270">
        <f t="shared" si="17"/>
      </c>
      <c r="C83" s="271">
        <f t="shared" si="18"/>
      </c>
      <c r="D83" s="270">
        <f t="shared" si="19"/>
      </c>
      <c r="E83" s="272">
        <f t="shared" si="20"/>
      </c>
      <c r="F83" s="273">
        <f t="shared" si="25"/>
      </c>
      <c r="G83" s="273">
        <f t="shared" si="21"/>
      </c>
      <c r="H83" s="273">
        <f t="shared" si="22"/>
      </c>
      <c r="I83" s="273">
        <f t="shared" si="23"/>
        <v>0</v>
      </c>
      <c r="J83" s="59"/>
      <c r="K83" s="66"/>
      <c r="L83" s="58"/>
      <c r="M83" s="57"/>
      <c r="N83" s="112"/>
      <c r="O83" s="92"/>
      <c r="P83" s="56"/>
      <c r="Q83" s="56"/>
      <c r="R83" s="94"/>
      <c r="S83" s="94"/>
      <c r="T83" s="94"/>
      <c r="U83" s="278">
        <f t="shared" si="24"/>
        <v>0</v>
      </c>
      <c r="V83" s="56"/>
      <c r="W83" s="56"/>
      <c r="X83" s="56"/>
      <c r="Y83" s="92"/>
      <c r="Z83" s="98"/>
      <c r="AA83" s="57"/>
    </row>
    <row r="84" spans="1:27" s="87" customFormat="1" ht="12.75">
      <c r="A84" s="58"/>
      <c r="B84" s="270">
        <f t="shared" si="17"/>
      </c>
      <c r="C84" s="271">
        <f t="shared" si="18"/>
      </c>
      <c r="D84" s="270">
        <f t="shared" si="19"/>
      </c>
      <c r="E84" s="272">
        <f t="shared" si="20"/>
      </c>
      <c r="F84" s="273">
        <f t="shared" si="25"/>
      </c>
      <c r="G84" s="273">
        <f t="shared" si="21"/>
      </c>
      <c r="H84" s="273">
        <f t="shared" si="22"/>
      </c>
      <c r="I84" s="273">
        <f t="shared" si="23"/>
        <v>0</v>
      </c>
      <c r="J84" s="59"/>
      <c r="K84" s="66"/>
      <c r="L84" s="58"/>
      <c r="M84" s="57"/>
      <c r="N84" s="112"/>
      <c r="O84" s="92"/>
      <c r="P84" s="56"/>
      <c r="Q84" s="56"/>
      <c r="R84" s="94"/>
      <c r="S84" s="94"/>
      <c r="T84" s="94"/>
      <c r="U84" s="278">
        <f t="shared" si="24"/>
        <v>0</v>
      </c>
      <c r="V84" s="56"/>
      <c r="W84" s="56"/>
      <c r="X84" s="56"/>
      <c r="Y84" s="92"/>
      <c r="Z84" s="98"/>
      <c r="AA84" s="57"/>
    </row>
    <row r="85" spans="1:27" s="87" customFormat="1" ht="12.75">
      <c r="A85" s="58"/>
      <c r="B85" s="270">
        <f t="shared" si="17"/>
      </c>
      <c r="C85" s="271">
        <f t="shared" si="18"/>
      </c>
      <c r="D85" s="270">
        <f t="shared" si="19"/>
      </c>
      <c r="E85" s="272">
        <f t="shared" si="20"/>
      </c>
      <c r="F85" s="273">
        <f t="shared" si="25"/>
      </c>
      <c r="G85" s="273">
        <f t="shared" si="21"/>
      </c>
      <c r="H85" s="273">
        <f t="shared" si="22"/>
      </c>
      <c r="I85" s="273">
        <f t="shared" si="23"/>
        <v>0</v>
      </c>
      <c r="J85" s="59"/>
      <c r="K85" s="66"/>
      <c r="L85" s="58"/>
      <c r="M85" s="57"/>
      <c r="N85" s="112"/>
      <c r="O85" s="92"/>
      <c r="P85" s="56"/>
      <c r="Q85" s="56"/>
      <c r="R85" s="94"/>
      <c r="S85" s="94"/>
      <c r="T85" s="94"/>
      <c r="U85" s="278">
        <f t="shared" si="24"/>
        <v>0</v>
      </c>
      <c r="V85" s="56"/>
      <c r="W85" s="56"/>
      <c r="X85" s="56"/>
      <c r="Y85" s="92"/>
      <c r="Z85" s="98"/>
      <c r="AA85" s="57"/>
    </row>
    <row r="86" spans="1:27" s="87" customFormat="1" ht="12.75">
      <c r="A86" s="58"/>
      <c r="B86" s="270">
        <f aca="true" t="shared" si="26" ref="B86:B107">IF(ISERROR(VLOOKUP(A86,ChallanDatabase,12)),"",VLOOKUP(A86,ChallanDatabase,12))</f>
      </c>
      <c r="C86" s="271">
        <f aca="true" t="shared" si="27" ref="C86:C106">IF(ISERROR(VLOOKUP(A86,ChallanDatabase,14)),"",VLOOKUP(A86,ChallanDatabase,14))</f>
      </c>
      <c r="D86" s="270">
        <f aca="true" t="shared" si="28" ref="D86:D115">IF(ISERROR(VLOOKUP(A86,ChallanDatabase,16)),"",VLOOKUP(A86,ChallanDatabase,16))</f>
      </c>
      <c r="E86" s="272">
        <f aca="true" t="shared" si="29" ref="E86:E106">IF(ISERROR(VLOOKUP(A86,ChallanDatabase,2)),"",VLOOKUP(A86,ChallanDatabase,2))</f>
      </c>
      <c r="F86" s="273">
        <f t="shared" si="25"/>
      </c>
      <c r="G86" s="273">
        <f aca="true" t="shared" si="30" ref="G86:G115">IF(ISERROR(VLOOKUP(A86,ChallanDatabase,18)),"",IF(VLOOKUP(A86,ChallanDatabase,18)=0,"",VLOOKUP(A86,ChallanDatabase,18)))</f>
      </c>
      <c r="H86" s="273">
        <f aca="true" t="shared" si="31" ref="H86:H115">IF(ISERROR(VLOOKUP(A86,ChallanDatabase,19)),"",IF(VLOOKUP(A86,ChallanDatabase,19)=0,"",VLOOKUP(A86,ChallanDatabase,19)))</f>
      </c>
      <c r="I86" s="273">
        <f aca="true" t="shared" si="32" ref="I86:I115">SUM(F86:H86)</f>
        <v>0</v>
      </c>
      <c r="J86" s="59"/>
      <c r="K86" s="66"/>
      <c r="L86" s="58"/>
      <c r="M86" s="57"/>
      <c r="N86" s="112"/>
      <c r="O86" s="92"/>
      <c r="P86" s="56"/>
      <c r="Q86" s="56"/>
      <c r="R86" s="94"/>
      <c r="S86" s="94"/>
      <c r="T86" s="94"/>
      <c r="U86" s="278">
        <f aca="true" t="shared" si="33" ref="U86:U115">SUM(R86:T86)</f>
        <v>0</v>
      </c>
      <c r="V86" s="56"/>
      <c r="W86" s="56"/>
      <c r="X86" s="56"/>
      <c r="Y86" s="92"/>
      <c r="Z86" s="98"/>
      <c r="AA86" s="57"/>
    </row>
    <row r="87" spans="1:27" s="87" customFormat="1" ht="12.75">
      <c r="A87" s="58"/>
      <c r="B87" s="270">
        <f t="shared" si="26"/>
      </c>
      <c r="C87" s="271">
        <f t="shared" si="27"/>
      </c>
      <c r="D87" s="270">
        <f t="shared" si="28"/>
      </c>
      <c r="E87" s="272">
        <f t="shared" si="29"/>
      </c>
      <c r="F87" s="273">
        <f t="shared" si="25"/>
      </c>
      <c r="G87" s="273">
        <f t="shared" si="30"/>
      </c>
      <c r="H87" s="273">
        <f t="shared" si="31"/>
      </c>
      <c r="I87" s="273">
        <f t="shared" si="32"/>
        <v>0</v>
      </c>
      <c r="J87" s="59"/>
      <c r="K87" s="66"/>
      <c r="L87" s="58"/>
      <c r="M87" s="57"/>
      <c r="N87" s="112"/>
      <c r="O87" s="92"/>
      <c r="P87" s="56"/>
      <c r="Q87" s="56"/>
      <c r="R87" s="94"/>
      <c r="S87" s="94"/>
      <c r="T87" s="94"/>
      <c r="U87" s="278">
        <f t="shared" si="33"/>
        <v>0</v>
      </c>
      <c r="V87" s="56"/>
      <c r="W87" s="56"/>
      <c r="X87" s="56"/>
      <c r="Y87" s="92"/>
      <c r="Z87" s="98"/>
      <c r="AA87" s="57"/>
    </row>
    <row r="88" spans="1:27" s="87" customFormat="1" ht="12.75">
      <c r="A88" s="58"/>
      <c r="B88" s="270">
        <f t="shared" si="26"/>
      </c>
      <c r="C88" s="271">
        <f t="shared" si="27"/>
      </c>
      <c r="D88" s="270">
        <f t="shared" si="28"/>
      </c>
      <c r="E88" s="272">
        <f t="shared" si="29"/>
      </c>
      <c r="F88" s="273">
        <f t="shared" si="25"/>
      </c>
      <c r="G88" s="273">
        <f t="shared" si="30"/>
      </c>
      <c r="H88" s="273">
        <f t="shared" si="31"/>
      </c>
      <c r="I88" s="273">
        <f t="shared" si="32"/>
        <v>0</v>
      </c>
      <c r="J88" s="59"/>
      <c r="K88" s="66"/>
      <c r="L88" s="58"/>
      <c r="M88" s="57"/>
      <c r="N88" s="112"/>
      <c r="O88" s="92"/>
      <c r="P88" s="56"/>
      <c r="Q88" s="56"/>
      <c r="R88" s="94"/>
      <c r="S88" s="94"/>
      <c r="T88" s="94"/>
      <c r="U88" s="278">
        <f t="shared" si="33"/>
        <v>0</v>
      </c>
      <c r="V88" s="56"/>
      <c r="W88" s="56"/>
      <c r="X88" s="56"/>
      <c r="Y88" s="92"/>
      <c r="Z88" s="98"/>
      <c r="AA88" s="57"/>
    </row>
    <row r="89" spans="1:27" s="87" customFormat="1" ht="12.75">
      <c r="A89" s="58"/>
      <c r="B89" s="270">
        <f t="shared" si="26"/>
      </c>
      <c r="C89" s="271">
        <f t="shared" si="27"/>
      </c>
      <c r="D89" s="270">
        <f t="shared" si="28"/>
      </c>
      <c r="E89" s="272">
        <f t="shared" si="29"/>
      </c>
      <c r="F89" s="273">
        <f t="shared" si="25"/>
      </c>
      <c r="G89" s="273">
        <f t="shared" si="30"/>
      </c>
      <c r="H89" s="273">
        <f t="shared" si="31"/>
      </c>
      <c r="I89" s="273">
        <f t="shared" si="32"/>
        <v>0</v>
      </c>
      <c r="J89" s="59"/>
      <c r="K89" s="66"/>
      <c r="L89" s="58"/>
      <c r="M89" s="57"/>
      <c r="N89" s="112"/>
      <c r="O89" s="92"/>
      <c r="P89" s="56"/>
      <c r="Q89" s="56"/>
      <c r="R89" s="94"/>
      <c r="S89" s="94"/>
      <c r="T89" s="94"/>
      <c r="U89" s="278">
        <f t="shared" si="33"/>
        <v>0</v>
      </c>
      <c r="V89" s="56"/>
      <c r="W89" s="56"/>
      <c r="X89" s="56"/>
      <c r="Y89" s="92"/>
      <c r="Z89" s="98"/>
      <c r="AA89" s="57"/>
    </row>
    <row r="90" spans="1:27" s="87" customFormat="1" ht="12.75">
      <c r="A90" s="58"/>
      <c r="B90" s="270">
        <f t="shared" si="26"/>
      </c>
      <c r="C90" s="271">
        <f t="shared" si="27"/>
      </c>
      <c r="D90" s="270">
        <f t="shared" si="28"/>
      </c>
      <c r="E90" s="272">
        <f t="shared" si="29"/>
      </c>
      <c r="F90" s="273">
        <f t="shared" si="25"/>
      </c>
      <c r="G90" s="273">
        <f t="shared" si="30"/>
      </c>
      <c r="H90" s="273">
        <f t="shared" si="31"/>
      </c>
      <c r="I90" s="273">
        <f t="shared" si="32"/>
        <v>0</v>
      </c>
      <c r="J90" s="59"/>
      <c r="K90" s="66"/>
      <c r="L90" s="58"/>
      <c r="M90" s="57"/>
      <c r="N90" s="112"/>
      <c r="O90" s="92"/>
      <c r="P90" s="56"/>
      <c r="Q90" s="56"/>
      <c r="R90" s="94"/>
      <c r="S90" s="94"/>
      <c r="T90" s="94"/>
      <c r="U90" s="278">
        <f t="shared" si="33"/>
        <v>0</v>
      </c>
      <c r="V90" s="56"/>
      <c r="W90" s="56"/>
      <c r="X90" s="56"/>
      <c r="Y90" s="92"/>
      <c r="Z90" s="98"/>
      <c r="AA90" s="57"/>
    </row>
    <row r="91" spans="1:27" s="87" customFormat="1" ht="12.75">
      <c r="A91" s="58"/>
      <c r="B91" s="270">
        <f t="shared" si="26"/>
      </c>
      <c r="C91" s="271">
        <f t="shared" si="27"/>
      </c>
      <c r="D91" s="270">
        <f t="shared" si="28"/>
      </c>
      <c r="E91" s="272">
        <f t="shared" si="29"/>
      </c>
      <c r="F91" s="273">
        <f t="shared" si="25"/>
      </c>
      <c r="G91" s="273">
        <f t="shared" si="30"/>
      </c>
      <c r="H91" s="273">
        <f t="shared" si="31"/>
      </c>
      <c r="I91" s="273">
        <f t="shared" si="32"/>
        <v>0</v>
      </c>
      <c r="J91" s="59"/>
      <c r="K91" s="66"/>
      <c r="L91" s="58"/>
      <c r="M91" s="57"/>
      <c r="N91" s="112"/>
      <c r="O91" s="92"/>
      <c r="P91" s="56"/>
      <c r="Q91" s="56"/>
      <c r="R91" s="94"/>
      <c r="S91" s="94"/>
      <c r="T91" s="94"/>
      <c r="U91" s="278">
        <f t="shared" si="33"/>
        <v>0</v>
      </c>
      <c r="V91" s="56"/>
      <c r="W91" s="56"/>
      <c r="X91" s="56"/>
      <c r="Y91" s="92"/>
      <c r="Z91" s="98"/>
      <c r="AA91" s="57"/>
    </row>
    <row r="92" spans="1:27" s="87" customFormat="1" ht="12.75">
      <c r="A92" s="58"/>
      <c r="B92" s="270">
        <f t="shared" si="26"/>
      </c>
      <c r="C92" s="271">
        <f t="shared" si="27"/>
      </c>
      <c r="D92" s="270">
        <f t="shared" si="28"/>
      </c>
      <c r="E92" s="272">
        <f t="shared" si="29"/>
      </c>
      <c r="F92" s="273">
        <f t="shared" si="25"/>
      </c>
      <c r="G92" s="273">
        <f t="shared" si="30"/>
      </c>
      <c r="H92" s="273">
        <f t="shared" si="31"/>
      </c>
      <c r="I92" s="273">
        <f t="shared" si="32"/>
        <v>0</v>
      </c>
      <c r="J92" s="59"/>
      <c r="K92" s="66"/>
      <c r="L92" s="58"/>
      <c r="M92" s="57"/>
      <c r="N92" s="112"/>
      <c r="O92" s="92"/>
      <c r="P92" s="56"/>
      <c r="Q92" s="56"/>
      <c r="R92" s="94"/>
      <c r="S92" s="94"/>
      <c r="T92" s="94"/>
      <c r="U92" s="278">
        <f t="shared" si="33"/>
        <v>0</v>
      </c>
      <c r="V92" s="56"/>
      <c r="W92" s="56"/>
      <c r="X92" s="56"/>
      <c r="Y92" s="92"/>
      <c r="Z92" s="98"/>
      <c r="AA92" s="57"/>
    </row>
    <row r="93" spans="1:27" s="87" customFormat="1" ht="12.75">
      <c r="A93" s="58"/>
      <c r="B93" s="270">
        <f t="shared" si="26"/>
      </c>
      <c r="C93" s="271">
        <f t="shared" si="27"/>
      </c>
      <c r="D93" s="270">
        <f t="shared" si="28"/>
      </c>
      <c r="E93" s="272">
        <f t="shared" si="29"/>
      </c>
      <c r="F93" s="273">
        <f t="shared" si="25"/>
      </c>
      <c r="G93" s="273">
        <f t="shared" si="30"/>
      </c>
      <c r="H93" s="273">
        <f t="shared" si="31"/>
      </c>
      <c r="I93" s="273">
        <f t="shared" si="32"/>
        <v>0</v>
      </c>
      <c r="J93" s="59"/>
      <c r="K93" s="66"/>
      <c r="L93" s="58"/>
      <c r="M93" s="57"/>
      <c r="N93" s="112"/>
      <c r="O93" s="92"/>
      <c r="P93" s="56"/>
      <c r="Q93" s="56"/>
      <c r="R93" s="94"/>
      <c r="S93" s="94"/>
      <c r="T93" s="94"/>
      <c r="U93" s="278">
        <f t="shared" si="33"/>
        <v>0</v>
      </c>
      <c r="V93" s="56"/>
      <c r="W93" s="56"/>
      <c r="X93" s="56"/>
      <c r="Y93" s="92"/>
      <c r="Z93" s="98"/>
      <c r="AA93" s="57"/>
    </row>
    <row r="94" spans="1:27" s="87" customFormat="1" ht="12.75">
      <c r="A94" s="58"/>
      <c r="B94" s="270">
        <f t="shared" si="26"/>
      </c>
      <c r="C94" s="271">
        <f t="shared" si="27"/>
      </c>
      <c r="D94" s="270">
        <f t="shared" si="28"/>
      </c>
      <c r="E94" s="272">
        <f t="shared" si="29"/>
      </c>
      <c r="F94" s="273">
        <f t="shared" si="25"/>
      </c>
      <c r="G94" s="273">
        <f t="shared" si="30"/>
      </c>
      <c r="H94" s="273">
        <f t="shared" si="31"/>
      </c>
      <c r="I94" s="273">
        <f t="shared" si="32"/>
        <v>0</v>
      </c>
      <c r="J94" s="59"/>
      <c r="K94" s="66"/>
      <c r="L94" s="58"/>
      <c r="M94" s="57"/>
      <c r="N94" s="112"/>
      <c r="O94" s="92"/>
      <c r="P94" s="56"/>
      <c r="Q94" s="56"/>
      <c r="R94" s="94"/>
      <c r="S94" s="94"/>
      <c r="T94" s="94"/>
      <c r="U94" s="278">
        <f t="shared" si="33"/>
        <v>0</v>
      </c>
      <c r="V94" s="56"/>
      <c r="W94" s="56"/>
      <c r="X94" s="56"/>
      <c r="Y94" s="92"/>
      <c r="Z94" s="98"/>
      <c r="AA94" s="57"/>
    </row>
    <row r="95" spans="1:27" s="87" customFormat="1" ht="12.75">
      <c r="A95" s="58"/>
      <c r="B95" s="270">
        <f t="shared" si="26"/>
      </c>
      <c r="C95" s="271">
        <f t="shared" si="27"/>
      </c>
      <c r="D95" s="270">
        <f t="shared" si="28"/>
      </c>
      <c r="E95" s="272">
        <f t="shared" si="29"/>
      </c>
      <c r="F95" s="273">
        <f t="shared" si="25"/>
      </c>
      <c r="G95" s="273">
        <f t="shared" si="30"/>
      </c>
      <c r="H95" s="273">
        <f t="shared" si="31"/>
      </c>
      <c r="I95" s="273">
        <f t="shared" si="32"/>
        <v>0</v>
      </c>
      <c r="J95" s="59"/>
      <c r="K95" s="66"/>
      <c r="L95" s="58"/>
      <c r="M95" s="57"/>
      <c r="N95" s="112"/>
      <c r="O95" s="92"/>
      <c r="P95" s="56"/>
      <c r="Q95" s="56"/>
      <c r="R95" s="94"/>
      <c r="S95" s="94"/>
      <c r="T95" s="94"/>
      <c r="U95" s="278">
        <f t="shared" si="33"/>
        <v>0</v>
      </c>
      <c r="V95" s="56"/>
      <c r="W95" s="56"/>
      <c r="X95" s="56"/>
      <c r="Y95" s="92"/>
      <c r="Z95" s="98"/>
      <c r="AA95" s="57"/>
    </row>
    <row r="96" spans="1:27" s="87" customFormat="1" ht="12.75">
      <c r="A96" s="58"/>
      <c r="B96" s="270">
        <f t="shared" si="26"/>
      </c>
      <c r="C96" s="271">
        <f t="shared" si="27"/>
      </c>
      <c r="D96" s="270">
        <f t="shared" si="28"/>
      </c>
      <c r="E96" s="272">
        <f t="shared" si="29"/>
      </c>
      <c r="F96" s="273">
        <f t="shared" si="25"/>
      </c>
      <c r="G96" s="273">
        <f t="shared" si="30"/>
      </c>
      <c r="H96" s="273">
        <f t="shared" si="31"/>
      </c>
      <c r="I96" s="273">
        <f t="shared" si="32"/>
        <v>0</v>
      </c>
      <c r="J96" s="59"/>
      <c r="K96" s="66"/>
      <c r="L96" s="58"/>
      <c r="M96" s="57"/>
      <c r="N96" s="112"/>
      <c r="O96" s="92"/>
      <c r="P96" s="56"/>
      <c r="Q96" s="56"/>
      <c r="R96" s="94"/>
      <c r="S96" s="94"/>
      <c r="T96" s="94"/>
      <c r="U96" s="278">
        <f t="shared" si="33"/>
        <v>0</v>
      </c>
      <c r="V96" s="56"/>
      <c r="W96" s="56"/>
      <c r="X96" s="56"/>
      <c r="Y96" s="92"/>
      <c r="Z96" s="98"/>
      <c r="AA96" s="57"/>
    </row>
    <row r="97" spans="1:27" s="87" customFormat="1" ht="12.75">
      <c r="A97" s="58"/>
      <c r="B97" s="270">
        <f t="shared" si="26"/>
      </c>
      <c r="C97" s="271">
        <f t="shared" si="27"/>
      </c>
      <c r="D97" s="270">
        <f t="shared" si="28"/>
      </c>
      <c r="E97" s="272">
        <f t="shared" si="29"/>
      </c>
      <c r="F97" s="273">
        <f t="shared" si="25"/>
      </c>
      <c r="G97" s="273">
        <f t="shared" si="30"/>
      </c>
      <c r="H97" s="273">
        <f t="shared" si="31"/>
      </c>
      <c r="I97" s="273">
        <f t="shared" si="32"/>
        <v>0</v>
      </c>
      <c r="J97" s="59"/>
      <c r="K97" s="66"/>
      <c r="L97" s="58"/>
      <c r="M97" s="57"/>
      <c r="N97" s="112"/>
      <c r="O97" s="92"/>
      <c r="P97" s="56"/>
      <c r="Q97" s="56"/>
      <c r="R97" s="94"/>
      <c r="S97" s="94"/>
      <c r="T97" s="94"/>
      <c r="U97" s="278">
        <f t="shared" si="33"/>
        <v>0</v>
      </c>
      <c r="V97" s="56"/>
      <c r="W97" s="56"/>
      <c r="X97" s="56"/>
      <c r="Y97" s="92"/>
      <c r="Z97" s="98"/>
      <c r="AA97" s="57"/>
    </row>
    <row r="98" spans="1:27" s="87" customFormat="1" ht="12.75">
      <c r="A98" s="58"/>
      <c r="B98" s="270">
        <f t="shared" si="26"/>
      </c>
      <c r="C98" s="271">
        <f t="shared" si="27"/>
      </c>
      <c r="D98" s="270">
        <f t="shared" si="28"/>
      </c>
      <c r="E98" s="272">
        <f t="shared" si="29"/>
      </c>
      <c r="F98" s="273">
        <f t="shared" si="25"/>
      </c>
      <c r="G98" s="273">
        <f t="shared" si="30"/>
      </c>
      <c r="H98" s="273">
        <f t="shared" si="31"/>
      </c>
      <c r="I98" s="273">
        <f t="shared" si="32"/>
        <v>0</v>
      </c>
      <c r="J98" s="59"/>
      <c r="K98" s="66"/>
      <c r="L98" s="58"/>
      <c r="M98" s="57"/>
      <c r="N98" s="112"/>
      <c r="O98" s="92"/>
      <c r="P98" s="56"/>
      <c r="Q98" s="56"/>
      <c r="R98" s="94"/>
      <c r="S98" s="94"/>
      <c r="T98" s="94"/>
      <c r="U98" s="278">
        <f t="shared" si="33"/>
        <v>0</v>
      </c>
      <c r="V98" s="56"/>
      <c r="W98" s="56"/>
      <c r="X98" s="56"/>
      <c r="Y98" s="92"/>
      <c r="Z98" s="98"/>
      <c r="AA98" s="57"/>
    </row>
    <row r="99" spans="1:27" s="87" customFormat="1" ht="12.75">
      <c r="A99" s="58"/>
      <c r="B99" s="270">
        <f t="shared" si="26"/>
      </c>
      <c r="C99" s="271">
        <f t="shared" si="27"/>
      </c>
      <c r="D99" s="270">
        <f t="shared" si="28"/>
      </c>
      <c r="E99" s="272">
        <f t="shared" si="29"/>
      </c>
      <c r="F99" s="273">
        <f t="shared" si="25"/>
      </c>
      <c r="G99" s="273">
        <f t="shared" si="30"/>
      </c>
      <c r="H99" s="273">
        <f t="shared" si="31"/>
      </c>
      <c r="I99" s="273">
        <f t="shared" si="32"/>
        <v>0</v>
      </c>
      <c r="J99" s="59"/>
      <c r="K99" s="66"/>
      <c r="L99" s="58"/>
      <c r="M99" s="57"/>
      <c r="N99" s="112"/>
      <c r="O99" s="92"/>
      <c r="P99" s="56"/>
      <c r="Q99" s="56"/>
      <c r="R99" s="94"/>
      <c r="S99" s="94"/>
      <c r="T99" s="94"/>
      <c r="U99" s="278">
        <f t="shared" si="33"/>
        <v>0</v>
      </c>
      <c r="V99" s="56"/>
      <c r="W99" s="56"/>
      <c r="X99" s="56"/>
      <c r="Y99" s="92"/>
      <c r="Z99" s="98"/>
      <c r="AA99" s="57"/>
    </row>
    <row r="100" spans="1:27" s="87" customFormat="1" ht="12.75">
      <c r="A100" s="58"/>
      <c r="B100" s="270">
        <f t="shared" si="26"/>
      </c>
      <c r="C100" s="271">
        <f t="shared" si="27"/>
      </c>
      <c r="D100" s="270">
        <f t="shared" si="28"/>
      </c>
      <c r="E100" s="272">
        <f t="shared" si="29"/>
      </c>
      <c r="F100" s="273">
        <f t="shared" si="25"/>
      </c>
      <c r="G100" s="273">
        <f t="shared" si="30"/>
      </c>
      <c r="H100" s="273">
        <f t="shared" si="31"/>
      </c>
      <c r="I100" s="273">
        <f t="shared" si="32"/>
        <v>0</v>
      </c>
      <c r="J100" s="59"/>
      <c r="K100" s="66"/>
      <c r="L100" s="58"/>
      <c r="M100" s="57"/>
      <c r="N100" s="112"/>
      <c r="O100" s="92"/>
      <c r="P100" s="56"/>
      <c r="Q100" s="56"/>
      <c r="R100" s="94"/>
      <c r="S100" s="94"/>
      <c r="T100" s="94"/>
      <c r="U100" s="278">
        <f t="shared" si="33"/>
        <v>0</v>
      </c>
      <c r="V100" s="56"/>
      <c r="W100" s="56"/>
      <c r="X100" s="56"/>
      <c r="Y100" s="92"/>
      <c r="Z100" s="98"/>
      <c r="AA100" s="57"/>
    </row>
    <row r="101" spans="1:27" s="87" customFormat="1" ht="12.75">
      <c r="A101" s="58"/>
      <c r="B101" s="270">
        <f t="shared" si="26"/>
      </c>
      <c r="C101" s="271">
        <f t="shared" si="27"/>
      </c>
      <c r="D101" s="270">
        <f t="shared" si="28"/>
      </c>
      <c r="E101" s="272">
        <f t="shared" si="29"/>
      </c>
      <c r="F101" s="273">
        <f t="shared" si="25"/>
      </c>
      <c r="G101" s="273">
        <f t="shared" si="30"/>
      </c>
      <c r="H101" s="273">
        <f t="shared" si="31"/>
      </c>
      <c r="I101" s="273">
        <f t="shared" si="32"/>
        <v>0</v>
      </c>
      <c r="J101" s="59"/>
      <c r="K101" s="66"/>
      <c r="L101" s="58"/>
      <c r="M101" s="57"/>
      <c r="N101" s="112"/>
      <c r="O101" s="92"/>
      <c r="P101" s="56"/>
      <c r="Q101" s="56"/>
      <c r="R101" s="94"/>
      <c r="S101" s="94"/>
      <c r="T101" s="94"/>
      <c r="U101" s="278">
        <f t="shared" si="33"/>
        <v>0</v>
      </c>
      <c r="V101" s="56"/>
      <c r="W101" s="56"/>
      <c r="X101" s="56"/>
      <c r="Y101" s="92"/>
      <c r="Z101" s="98"/>
      <c r="AA101" s="57"/>
    </row>
    <row r="102" spans="1:27" s="87" customFormat="1" ht="12.75">
      <c r="A102" s="58"/>
      <c r="B102" s="270">
        <f t="shared" si="26"/>
      </c>
      <c r="C102" s="271">
        <f t="shared" si="27"/>
      </c>
      <c r="D102" s="270">
        <f t="shared" si="28"/>
      </c>
      <c r="E102" s="272">
        <f t="shared" si="29"/>
      </c>
      <c r="F102" s="273">
        <f t="shared" si="25"/>
      </c>
      <c r="G102" s="273">
        <f t="shared" si="30"/>
      </c>
      <c r="H102" s="273">
        <f t="shared" si="31"/>
      </c>
      <c r="I102" s="273">
        <f t="shared" si="32"/>
        <v>0</v>
      </c>
      <c r="J102" s="59"/>
      <c r="K102" s="66"/>
      <c r="L102" s="58"/>
      <c r="M102" s="57"/>
      <c r="N102" s="112"/>
      <c r="O102" s="92"/>
      <c r="P102" s="56"/>
      <c r="Q102" s="56"/>
      <c r="R102" s="94"/>
      <c r="S102" s="94"/>
      <c r="T102" s="94"/>
      <c r="U102" s="278">
        <f t="shared" si="33"/>
        <v>0</v>
      </c>
      <c r="V102" s="56"/>
      <c r="W102" s="56"/>
      <c r="X102" s="56"/>
      <c r="Y102" s="92"/>
      <c r="Z102" s="98"/>
      <c r="AA102" s="57"/>
    </row>
    <row r="103" spans="1:27" s="87" customFormat="1" ht="12.75">
      <c r="A103" s="58"/>
      <c r="B103" s="270">
        <f t="shared" si="26"/>
      </c>
      <c r="C103" s="271">
        <f t="shared" si="27"/>
      </c>
      <c r="D103" s="270">
        <f t="shared" si="28"/>
      </c>
      <c r="E103" s="272">
        <f t="shared" si="29"/>
      </c>
      <c r="F103" s="273">
        <f t="shared" si="25"/>
      </c>
      <c r="G103" s="273">
        <f t="shared" si="30"/>
      </c>
      <c r="H103" s="273">
        <f t="shared" si="31"/>
      </c>
      <c r="I103" s="273">
        <f t="shared" si="32"/>
        <v>0</v>
      </c>
      <c r="J103" s="59"/>
      <c r="K103" s="66"/>
      <c r="L103" s="58"/>
      <c r="M103" s="57"/>
      <c r="N103" s="112"/>
      <c r="O103" s="92"/>
      <c r="P103" s="56"/>
      <c r="Q103" s="56"/>
      <c r="R103" s="94"/>
      <c r="S103" s="94"/>
      <c r="T103" s="94"/>
      <c r="U103" s="278">
        <f t="shared" si="33"/>
        <v>0</v>
      </c>
      <c r="V103" s="56"/>
      <c r="W103" s="56"/>
      <c r="X103" s="56"/>
      <c r="Y103" s="92"/>
      <c r="Z103" s="98"/>
      <c r="AA103" s="57"/>
    </row>
    <row r="104" spans="1:27" s="87" customFormat="1" ht="12.75">
      <c r="A104" s="58"/>
      <c r="B104" s="270">
        <f t="shared" si="26"/>
      </c>
      <c r="C104" s="271">
        <f t="shared" si="27"/>
      </c>
      <c r="D104" s="270">
        <f t="shared" si="28"/>
      </c>
      <c r="E104" s="272">
        <f t="shared" si="29"/>
      </c>
      <c r="F104" s="273">
        <f t="shared" si="25"/>
      </c>
      <c r="G104" s="273">
        <f t="shared" si="30"/>
      </c>
      <c r="H104" s="273">
        <f t="shared" si="31"/>
      </c>
      <c r="I104" s="273">
        <f t="shared" si="32"/>
        <v>0</v>
      </c>
      <c r="J104" s="59"/>
      <c r="K104" s="66"/>
      <c r="L104" s="58"/>
      <c r="M104" s="57"/>
      <c r="N104" s="112"/>
      <c r="O104" s="92"/>
      <c r="P104" s="56"/>
      <c r="Q104" s="56"/>
      <c r="R104" s="94"/>
      <c r="S104" s="94"/>
      <c r="T104" s="94"/>
      <c r="U104" s="278">
        <f t="shared" si="33"/>
        <v>0</v>
      </c>
      <c r="V104" s="56"/>
      <c r="W104" s="56"/>
      <c r="X104" s="56"/>
      <c r="Y104" s="92"/>
      <c r="Z104" s="98"/>
      <c r="AA104" s="57"/>
    </row>
    <row r="105" spans="1:27" s="87" customFormat="1" ht="12.75">
      <c r="A105" s="58"/>
      <c r="B105" s="270">
        <f t="shared" si="26"/>
      </c>
      <c r="C105" s="271">
        <f t="shared" si="27"/>
      </c>
      <c r="D105" s="270">
        <f t="shared" si="28"/>
      </c>
      <c r="E105" s="272">
        <f t="shared" si="29"/>
      </c>
      <c r="F105" s="273">
        <f t="shared" si="25"/>
      </c>
      <c r="G105" s="273">
        <f t="shared" si="30"/>
      </c>
      <c r="H105" s="273">
        <f t="shared" si="31"/>
      </c>
      <c r="I105" s="273">
        <f t="shared" si="32"/>
        <v>0</v>
      </c>
      <c r="J105" s="59"/>
      <c r="K105" s="66"/>
      <c r="L105" s="58"/>
      <c r="M105" s="57"/>
      <c r="N105" s="112"/>
      <c r="O105" s="92"/>
      <c r="P105" s="56"/>
      <c r="Q105" s="56"/>
      <c r="R105" s="94"/>
      <c r="S105" s="94"/>
      <c r="T105" s="94"/>
      <c r="U105" s="278">
        <f t="shared" si="33"/>
        <v>0</v>
      </c>
      <c r="V105" s="56"/>
      <c r="W105" s="56"/>
      <c r="X105" s="56"/>
      <c r="Y105" s="92"/>
      <c r="Z105" s="98"/>
      <c r="AA105" s="57"/>
    </row>
    <row r="106" spans="1:27" ht="12.75">
      <c r="A106" s="58"/>
      <c r="B106" s="274">
        <f t="shared" si="26"/>
      </c>
      <c r="C106" s="275">
        <f t="shared" si="27"/>
      </c>
      <c r="D106" s="219">
        <f t="shared" si="28"/>
      </c>
      <c r="E106" s="276">
        <f t="shared" si="29"/>
      </c>
      <c r="F106" s="273">
        <f t="shared" si="25"/>
      </c>
      <c r="G106" s="277">
        <f t="shared" si="30"/>
      </c>
      <c r="H106" s="277">
        <f t="shared" si="31"/>
      </c>
      <c r="I106" s="277">
        <f t="shared" si="32"/>
        <v>0</v>
      </c>
      <c r="J106" s="59"/>
      <c r="K106" s="66"/>
      <c r="L106" s="58"/>
      <c r="M106" s="57"/>
      <c r="N106" s="112"/>
      <c r="O106" s="92"/>
      <c r="P106" s="56"/>
      <c r="Q106" s="56"/>
      <c r="R106" s="94"/>
      <c r="S106" s="94"/>
      <c r="T106" s="94"/>
      <c r="U106" s="279">
        <f t="shared" si="33"/>
        <v>0</v>
      </c>
      <c r="V106" s="56"/>
      <c r="W106" s="56"/>
      <c r="X106" s="56"/>
      <c r="Y106" s="92"/>
      <c r="Z106" s="98"/>
      <c r="AA106" s="57"/>
    </row>
    <row r="107" spans="1:27" ht="12.75">
      <c r="A107" s="58"/>
      <c r="B107" s="274">
        <f t="shared" si="26"/>
      </c>
      <c r="C107" s="275">
        <f>IF(ISERROR(VLOOKUP(A107,ChallanDatabase,14)),"",VLOOKUP(A107,ChallanDatabase,14))</f>
      </c>
      <c r="D107" s="219">
        <f>IF(ISERROR(VLOOKUP(A107,ChallanDatabase,16)),"",VLOOKUP(A107,ChallanDatabase,16))</f>
      </c>
      <c r="E107" s="276">
        <f>IF(ISERROR(VLOOKUP(A107,ChallanDatabase,2)),"",VLOOKUP(A107,ChallanDatabase,2))</f>
      </c>
      <c r="F107" s="273">
        <f t="shared" si="25"/>
      </c>
      <c r="G107" s="277">
        <f>IF(ISERROR(VLOOKUP(A107,ChallanDatabase,18)),"",IF(VLOOKUP(A107,ChallanDatabase,18)=0,"",VLOOKUP(A107,ChallanDatabase,18)))</f>
      </c>
      <c r="H107" s="277">
        <f>IF(ISERROR(VLOOKUP(A107,ChallanDatabase,19)),"",IF(VLOOKUP(A107,ChallanDatabase,19)=0,"",VLOOKUP(A107,ChallanDatabase,19)))</f>
      </c>
      <c r="I107" s="277">
        <f>SUM(F107:H107)</f>
        <v>0</v>
      </c>
      <c r="J107" s="59"/>
      <c r="K107" s="66"/>
      <c r="L107" s="58"/>
      <c r="M107" s="57"/>
      <c r="N107" s="112"/>
      <c r="O107" s="92"/>
      <c r="P107" s="56"/>
      <c r="Q107" s="56"/>
      <c r="R107" s="94"/>
      <c r="S107" s="94"/>
      <c r="T107" s="94"/>
      <c r="U107" s="279">
        <f>SUM(R107:T107)</f>
        <v>0</v>
      </c>
      <c r="V107" s="56"/>
      <c r="W107" s="56"/>
      <c r="X107" s="56"/>
      <c r="Y107" s="92"/>
      <c r="Z107" s="98"/>
      <c r="AA107" s="57"/>
    </row>
    <row r="108" spans="1:27" ht="12.75">
      <c r="A108" s="58"/>
      <c r="B108" s="274">
        <f aca="true" t="shared" si="34" ref="B108:B115">IF(ISERROR(VLOOKUP(A108,ChallanDatabase,12)),"",VLOOKUP(A108,ChallanDatabase,12))</f>
      </c>
      <c r="C108" s="275">
        <f aca="true" t="shared" si="35" ref="C108:C115">IF(ISERROR(VLOOKUP(A108,ChallanDatabase,14)),"",VLOOKUP(A108,ChallanDatabase,14))</f>
      </c>
      <c r="D108" s="219">
        <f t="shared" si="28"/>
      </c>
      <c r="E108" s="276">
        <f aca="true" t="shared" si="36" ref="E108:E115">IF(ISERROR(VLOOKUP(A108,ChallanDatabase,2)),"",VLOOKUP(A108,ChallanDatabase,2))</f>
      </c>
      <c r="F108" s="273">
        <f t="shared" si="25"/>
      </c>
      <c r="G108" s="277">
        <f t="shared" si="30"/>
      </c>
      <c r="H108" s="277">
        <f t="shared" si="31"/>
      </c>
      <c r="I108" s="277">
        <f t="shared" si="32"/>
        <v>0</v>
      </c>
      <c r="J108" s="59"/>
      <c r="K108" s="66"/>
      <c r="L108" s="58"/>
      <c r="M108" s="57"/>
      <c r="N108" s="112"/>
      <c r="O108" s="92"/>
      <c r="P108" s="56"/>
      <c r="Q108" s="56"/>
      <c r="R108" s="94"/>
      <c r="S108" s="94"/>
      <c r="T108" s="94"/>
      <c r="U108" s="279">
        <f t="shared" si="33"/>
        <v>0</v>
      </c>
      <c r="V108" s="56"/>
      <c r="W108" s="56"/>
      <c r="X108" s="56"/>
      <c r="Y108" s="92"/>
      <c r="Z108" s="98"/>
      <c r="AA108" s="57"/>
    </row>
    <row r="109" spans="1:27" ht="12.75">
      <c r="A109" s="104"/>
      <c r="B109" s="270">
        <f t="shared" si="34"/>
      </c>
      <c r="C109" s="271">
        <f t="shared" si="35"/>
      </c>
      <c r="D109" s="270">
        <f t="shared" si="28"/>
      </c>
      <c r="E109" s="272">
        <f t="shared" si="36"/>
      </c>
      <c r="F109" s="273">
        <f t="shared" si="25"/>
      </c>
      <c r="G109" s="273">
        <f t="shared" si="30"/>
      </c>
      <c r="H109" s="273">
        <f t="shared" si="31"/>
      </c>
      <c r="I109" s="273">
        <f t="shared" si="32"/>
        <v>0</v>
      </c>
      <c r="J109" s="59"/>
      <c r="K109" s="66"/>
      <c r="L109" s="58"/>
      <c r="M109" s="57"/>
      <c r="N109" s="112"/>
      <c r="O109" s="92"/>
      <c r="P109" s="56"/>
      <c r="Q109" s="56"/>
      <c r="R109" s="94"/>
      <c r="S109" s="94"/>
      <c r="T109" s="94"/>
      <c r="U109" s="278">
        <f t="shared" si="33"/>
        <v>0</v>
      </c>
      <c r="V109" s="56"/>
      <c r="W109" s="56"/>
      <c r="X109" s="56"/>
      <c r="Y109" s="92"/>
      <c r="Z109" s="98"/>
      <c r="AA109" s="57"/>
    </row>
    <row r="110" spans="1:27" s="87" customFormat="1" ht="12.75">
      <c r="A110" s="104"/>
      <c r="B110" s="270">
        <f t="shared" si="34"/>
      </c>
      <c r="C110" s="271">
        <f t="shared" si="35"/>
      </c>
      <c r="D110" s="270">
        <f>IF(ISERROR(VLOOKUP(A110,ChallanDatabase,16)),"",VLOOKUP(A110,ChallanDatabase,16))</f>
      </c>
      <c r="E110" s="272">
        <f t="shared" si="36"/>
      </c>
      <c r="F110" s="273">
        <f t="shared" si="25"/>
      </c>
      <c r="G110" s="273">
        <f>IF(ISERROR(VLOOKUP(A110,ChallanDatabase,18)),"",IF(VLOOKUP(A110,ChallanDatabase,18)=0,"",VLOOKUP(A110,ChallanDatabase,18)))</f>
      </c>
      <c r="H110" s="273">
        <f>IF(ISERROR(VLOOKUP(A110,ChallanDatabase,19)),"",IF(VLOOKUP(A110,ChallanDatabase,19)=0,"",VLOOKUP(A110,ChallanDatabase,19)))</f>
      </c>
      <c r="I110" s="273">
        <f>SUM(F110:H110)</f>
        <v>0</v>
      </c>
      <c r="J110" s="59"/>
      <c r="K110" s="66"/>
      <c r="L110" s="58"/>
      <c r="M110" s="57"/>
      <c r="N110" s="112"/>
      <c r="O110" s="92"/>
      <c r="P110" s="56"/>
      <c r="Q110" s="56"/>
      <c r="R110" s="94"/>
      <c r="S110" s="94"/>
      <c r="T110" s="94"/>
      <c r="U110" s="278">
        <f>SUM(R110:T110)</f>
        <v>0</v>
      </c>
      <c r="V110" s="56"/>
      <c r="W110" s="56"/>
      <c r="X110" s="56"/>
      <c r="Y110" s="92"/>
      <c r="Z110" s="98"/>
      <c r="AA110" s="57"/>
    </row>
    <row r="111" spans="1:27" s="87" customFormat="1" ht="12.75">
      <c r="A111" s="104"/>
      <c r="B111" s="270">
        <f t="shared" si="34"/>
      </c>
      <c r="C111" s="271">
        <f t="shared" si="35"/>
      </c>
      <c r="D111" s="270">
        <f t="shared" si="28"/>
      </c>
      <c r="E111" s="272">
        <f t="shared" si="36"/>
      </c>
      <c r="F111" s="273">
        <f t="shared" si="25"/>
      </c>
      <c r="G111" s="273">
        <f t="shared" si="30"/>
      </c>
      <c r="H111" s="273">
        <f t="shared" si="31"/>
      </c>
      <c r="I111" s="273">
        <f t="shared" si="32"/>
        <v>0</v>
      </c>
      <c r="J111" s="59"/>
      <c r="K111" s="66"/>
      <c r="L111" s="58"/>
      <c r="M111" s="57"/>
      <c r="N111" s="112"/>
      <c r="O111" s="92"/>
      <c r="P111" s="56"/>
      <c r="Q111" s="56"/>
      <c r="R111" s="94"/>
      <c r="S111" s="94"/>
      <c r="T111" s="94"/>
      <c r="U111" s="278">
        <f t="shared" si="33"/>
        <v>0</v>
      </c>
      <c r="V111" s="56"/>
      <c r="W111" s="56"/>
      <c r="X111" s="56"/>
      <c r="Y111" s="92"/>
      <c r="Z111" s="98"/>
      <c r="AA111" s="57"/>
    </row>
    <row r="112" spans="1:27" s="87" customFormat="1" ht="12.75">
      <c r="A112" s="104"/>
      <c r="B112" s="270">
        <f t="shared" si="34"/>
      </c>
      <c r="C112" s="271">
        <f t="shared" si="35"/>
      </c>
      <c r="D112" s="270">
        <f>IF(ISERROR(VLOOKUP(A112,ChallanDatabase,16)),"",VLOOKUP(A112,ChallanDatabase,16))</f>
      </c>
      <c r="E112" s="272">
        <f t="shared" si="36"/>
      </c>
      <c r="F112" s="273">
        <f t="shared" si="25"/>
      </c>
      <c r="G112" s="273">
        <f>IF(ISERROR(VLOOKUP(A112,ChallanDatabase,18)),"",IF(VLOOKUP(A112,ChallanDatabase,18)=0,"",VLOOKUP(A112,ChallanDatabase,18)))</f>
      </c>
      <c r="H112" s="273">
        <f>IF(ISERROR(VLOOKUP(A112,ChallanDatabase,19)),"",IF(VLOOKUP(A112,ChallanDatabase,19)=0,"",VLOOKUP(A112,ChallanDatabase,19)))</f>
      </c>
      <c r="I112" s="273">
        <f>SUM(F112:H112)</f>
        <v>0</v>
      </c>
      <c r="J112" s="59"/>
      <c r="K112" s="66"/>
      <c r="L112" s="58"/>
      <c r="M112" s="57"/>
      <c r="N112" s="112"/>
      <c r="O112" s="92"/>
      <c r="P112" s="56"/>
      <c r="Q112" s="56"/>
      <c r="R112" s="94"/>
      <c r="S112" s="94"/>
      <c r="T112" s="94"/>
      <c r="U112" s="278">
        <f>SUM(R112:T112)</f>
        <v>0</v>
      </c>
      <c r="V112" s="56"/>
      <c r="W112" s="56"/>
      <c r="X112" s="56"/>
      <c r="Y112" s="92"/>
      <c r="Z112" s="98"/>
      <c r="AA112" s="57"/>
    </row>
    <row r="113" spans="1:27" s="87" customFormat="1" ht="12.75">
      <c r="A113" s="104"/>
      <c r="B113" s="270">
        <f>IF(ISERROR(VLOOKUP(A113,ChallanDatabase,12)),"",VLOOKUP(A113,ChallanDatabase,12))</f>
      </c>
      <c r="C113" s="271">
        <f>IF(ISERROR(VLOOKUP(A113,ChallanDatabase,14)),"",VLOOKUP(A113,ChallanDatabase,14))</f>
      </c>
      <c r="D113" s="270">
        <f>IF(ISERROR(VLOOKUP(A113,ChallanDatabase,16)),"",VLOOKUP(A113,ChallanDatabase,16))</f>
      </c>
      <c r="E113" s="272">
        <f>IF(ISERROR(VLOOKUP(A113,ChallanDatabase,2)),"",VLOOKUP(A113,ChallanDatabase,2))</f>
      </c>
      <c r="F113" s="273">
        <f t="shared" si="25"/>
      </c>
      <c r="G113" s="273">
        <f>IF(ISERROR(VLOOKUP(A113,ChallanDatabase,18)),"",IF(VLOOKUP(A113,ChallanDatabase,18)=0,"",VLOOKUP(A113,ChallanDatabase,18)))</f>
      </c>
      <c r="H113" s="273">
        <f>IF(ISERROR(VLOOKUP(A113,ChallanDatabase,19)),"",IF(VLOOKUP(A113,ChallanDatabase,19)=0,"",VLOOKUP(A113,ChallanDatabase,19)))</f>
      </c>
      <c r="I113" s="273">
        <f>SUM(F113:H113)</f>
        <v>0</v>
      </c>
      <c r="J113" s="59"/>
      <c r="K113" s="66"/>
      <c r="L113" s="58"/>
      <c r="M113" s="57"/>
      <c r="N113" s="112"/>
      <c r="O113" s="92"/>
      <c r="P113" s="56"/>
      <c r="Q113" s="56"/>
      <c r="R113" s="94"/>
      <c r="S113" s="94"/>
      <c r="T113" s="94"/>
      <c r="U113" s="278">
        <f>SUM(R113:T113)</f>
        <v>0</v>
      </c>
      <c r="V113" s="56"/>
      <c r="W113" s="56"/>
      <c r="X113" s="56"/>
      <c r="Y113" s="92"/>
      <c r="Z113" s="98"/>
      <c r="AA113" s="57"/>
    </row>
    <row r="114" spans="1:27" s="87" customFormat="1" ht="12.75">
      <c r="A114" s="104"/>
      <c r="B114" s="270">
        <f>IF(ISERROR(VLOOKUP(A114,ChallanDatabase,12)),"",VLOOKUP(A114,ChallanDatabase,12))</f>
      </c>
      <c r="C114" s="271">
        <f>IF(ISERROR(VLOOKUP(A114,ChallanDatabase,14)),"",VLOOKUP(A114,ChallanDatabase,14))</f>
      </c>
      <c r="D114" s="270">
        <f>IF(ISERROR(VLOOKUP(A114,ChallanDatabase,16)),"",VLOOKUP(A114,ChallanDatabase,16))</f>
      </c>
      <c r="E114" s="272">
        <f>IF(ISERROR(VLOOKUP(A114,ChallanDatabase,2)),"",VLOOKUP(A114,ChallanDatabase,2))</f>
      </c>
      <c r="F114" s="273">
        <f t="shared" si="25"/>
      </c>
      <c r="G114" s="273">
        <f>IF(ISERROR(VLOOKUP(A114,ChallanDatabase,18)),"",IF(VLOOKUP(A114,ChallanDatabase,18)=0,"",VLOOKUP(A114,ChallanDatabase,18)))</f>
      </c>
      <c r="H114" s="273">
        <f>IF(ISERROR(VLOOKUP(A114,ChallanDatabase,19)),"",IF(VLOOKUP(A114,ChallanDatabase,19)=0,"",VLOOKUP(A114,ChallanDatabase,19)))</f>
      </c>
      <c r="I114" s="273">
        <f>SUM(F114:H114)</f>
        <v>0</v>
      </c>
      <c r="J114" s="59"/>
      <c r="K114" s="66"/>
      <c r="L114" s="58"/>
      <c r="M114" s="57"/>
      <c r="N114" s="112"/>
      <c r="O114" s="92"/>
      <c r="P114" s="56"/>
      <c r="Q114" s="56"/>
      <c r="R114" s="94"/>
      <c r="S114" s="94"/>
      <c r="T114" s="94"/>
      <c r="U114" s="278">
        <f>SUM(R114:T114)</f>
        <v>0</v>
      </c>
      <c r="V114" s="56"/>
      <c r="W114" s="56"/>
      <c r="X114" s="56"/>
      <c r="Y114" s="92"/>
      <c r="Z114" s="98"/>
      <c r="AA114" s="57"/>
    </row>
    <row r="115" spans="1:27" s="87" customFormat="1" ht="12.75" hidden="1">
      <c r="A115" s="117"/>
      <c r="B115" s="113">
        <f t="shared" si="34"/>
      </c>
      <c r="C115" s="114">
        <f t="shared" si="35"/>
      </c>
      <c r="D115" s="113">
        <f t="shared" si="28"/>
      </c>
      <c r="E115" s="115">
        <f t="shared" si="36"/>
      </c>
      <c r="F115" s="116">
        <f>IF(ISERROR(VLOOKUP(A115,ChallanDatabase,8)),"",VLOOKUP(A115,ChallanDatabase,3)+VLOOKUP(A115,ChallanDatabase,4)+VLOOKUP(A115,ChallanDatabase,5))</f>
      </c>
      <c r="G115" s="116">
        <f t="shared" si="30"/>
      </c>
      <c r="H115" s="116">
        <f t="shared" si="31"/>
      </c>
      <c r="I115" s="116">
        <f t="shared" si="32"/>
        <v>0</v>
      </c>
      <c r="J115" s="118"/>
      <c r="K115" s="119"/>
      <c r="L115" s="120"/>
      <c r="M115" s="118"/>
      <c r="N115" s="121"/>
      <c r="O115" s="122"/>
      <c r="P115" s="123"/>
      <c r="Q115" s="123"/>
      <c r="R115" s="124"/>
      <c r="S115" s="125"/>
      <c r="T115" s="125"/>
      <c r="U115" s="141">
        <f t="shared" si="33"/>
        <v>0</v>
      </c>
      <c r="V115" s="123"/>
      <c r="W115" s="123"/>
      <c r="X115" s="123"/>
      <c r="Y115" s="126"/>
      <c r="Z115" s="127"/>
      <c r="AA115" s="118"/>
    </row>
    <row r="116" spans="1:27" ht="12.75">
      <c r="A116" s="265" t="s">
        <v>94</v>
      </c>
      <c r="B116" s="219"/>
      <c r="C116" s="266"/>
      <c r="D116" s="267"/>
      <c r="E116" s="219"/>
      <c r="F116" s="225">
        <f>SUM(F11:F115)</f>
        <v>0</v>
      </c>
      <c r="G116" s="225">
        <f>SUM(G11:G115)</f>
        <v>0</v>
      </c>
      <c r="H116" s="225">
        <f>SUM(H11:H115)</f>
        <v>0</v>
      </c>
      <c r="I116" s="225">
        <f>SUM(I11:I115)</f>
        <v>0</v>
      </c>
      <c r="J116" s="219"/>
      <c r="K116" s="268"/>
      <c r="L116" s="219"/>
      <c r="M116" s="219"/>
      <c r="N116" s="219"/>
      <c r="O116" s="219"/>
      <c r="P116" s="225">
        <f>SUM(P11:P115)</f>
        <v>0</v>
      </c>
      <c r="Q116" s="225"/>
      <c r="R116" s="225">
        <f>SUM(R11:R115)</f>
        <v>0</v>
      </c>
      <c r="S116" s="225">
        <f>SUM(S11:S115)</f>
        <v>0</v>
      </c>
      <c r="T116" s="225">
        <f>SUM(T11:T115)</f>
        <v>0</v>
      </c>
      <c r="U116" s="225">
        <f>SUM(U11:U115)</f>
        <v>0</v>
      </c>
      <c r="V116" s="219"/>
      <c r="W116" s="225">
        <f>SUM(W11:W115)</f>
        <v>0</v>
      </c>
      <c r="X116" s="219"/>
      <c r="Y116" s="219"/>
      <c r="Z116" s="269"/>
      <c r="AA116" s="219"/>
    </row>
    <row r="117" spans="1:22" ht="12.75">
      <c r="A117" s="8"/>
      <c r="B117" s="8"/>
      <c r="C117" s="8"/>
      <c r="D117" s="8"/>
      <c r="E117" s="8"/>
      <c r="F117" s="8"/>
      <c r="G117" s="8"/>
      <c r="H117" s="8"/>
      <c r="I117" s="8"/>
      <c r="J117" s="8"/>
      <c r="K117" s="8"/>
      <c r="L117" s="8"/>
      <c r="M117" s="8"/>
      <c r="N117" s="8"/>
      <c r="Q117" s="17"/>
      <c r="T117" s="17"/>
      <c r="V117" s="17"/>
    </row>
    <row r="118" spans="1:14" ht="12.75" hidden="1">
      <c r="A118" s="364" t="s">
        <v>76</v>
      </c>
      <c r="B118" s="364"/>
      <c r="C118" s="364"/>
      <c r="D118" s="364"/>
      <c r="E118" s="364"/>
      <c r="F118" s="364"/>
      <c r="G118" s="364"/>
      <c r="H118" s="364"/>
      <c r="I118" s="364"/>
      <c r="J118" s="364"/>
      <c r="K118" s="364"/>
      <c r="L118" s="364"/>
      <c r="M118" s="364"/>
      <c r="N118" s="364"/>
    </row>
    <row r="119" spans="1:256" ht="12.75" hidden="1">
      <c r="A119" s="8"/>
      <c r="B119" s="8"/>
      <c r="C119" s="8"/>
      <c r="D119" s="8"/>
      <c r="E119" s="8"/>
      <c r="F119" s="8"/>
      <c r="G119" s="8"/>
      <c r="H119" s="8"/>
      <c r="I119" s="8"/>
      <c r="J119" s="8"/>
      <c r="K119" s="8"/>
      <c r="L119" s="8"/>
      <c r="M119" s="8"/>
      <c r="N119" s="8"/>
      <c r="IV119" s="13">
        <f>COUNT(J22:J108)</f>
        <v>0</v>
      </c>
    </row>
    <row r="120" ht="12.75" hidden="1">
      <c r="IV120" t="str">
        <f>IF(IV119=0,"Null",IV119)</f>
        <v>Null</v>
      </c>
    </row>
    <row r="121" spans="1:3" ht="12.75" hidden="1">
      <c r="A121" t="s">
        <v>476</v>
      </c>
      <c r="C121" s="67"/>
    </row>
    <row r="122" ht="12.75" hidden="1"/>
    <row r="123" ht="12.75" hidden="1"/>
    <row r="124" spans="1:13" ht="12.75" hidden="1">
      <c r="A124" t="s">
        <v>78</v>
      </c>
      <c r="D124" t="s">
        <v>79</v>
      </c>
      <c r="L124" s="361"/>
      <c r="M124" s="361"/>
    </row>
    <row r="125" spans="1:13" ht="12.75" hidden="1">
      <c r="A125" t="s">
        <v>80</v>
      </c>
      <c r="D125" t="s">
        <v>81</v>
      </c>
      <c r="L125" s="361"/>
      <c r="M125" s="361"/>
    </row>
    <row r="126" spans="12:13" ht="12.75">
      <c r="L126" s="361"/>
      <c r="M126" s="361"/>
    </row>
    <row r="127" ht="12.75">
      <c r="A127" t="s">
        <v>82</v>
      </c>
    </row>
    <row r="128" ht="12.75">
      <c r="A128" t="s">
        <v>95</v>
      </c>
    </row>
    <row r="129" ht="12.75">
      <c r="A129" t="s">
        <v>612</v>
      </c>
    </row>
    <row r="130" ht="12.75">
      <c r="A130" t="s">
        <v>44</v>
      </c>
    </row>
    <row r="844" ht="12.75">
      <c r="IV844" s="14" t="s">
        <v>93</v>
      </c>
    </row>
    <row r="845" ht="12.75">
      <c r="IV845" s="14" t="s">
        <v>96</v>
      </c>
    </row>
    <row r="848" ht="12.75">
      <c r="IV848" s="9">
        <v>193</v>
      </c>
    </row>
    <row r="849" ht="12.75">
      <c r="IV849" s="9" t="s">
        <v>97</v>
      </c>
    </row>
    <row r="850" ht="12.75">
      <c r="IV850" s="9" t="s">
        <v>98</v>
      </c>
    </row>
    <row r="851" ht="12.75">
      <c r="IV851" s="9" t="s">
        <v>99</v>
      </c>
    </row>
    <row r="852" ht="12.75">
      <c r="IV852" s="9" t="s">
        <v>100</v>
      </c>
    </row>
    <row r="853" ht="12.75">
      <c r="IV853" s="9" t="s">
        <v>101</v>
      </c>
    </row>
    <row r="854" ht="12.75">
      <c r="IV854" s="9" t="s">
        <v>102</v>
      </c>
    </row>
    <row r="855" ht="12.75">
      <c r="IV855" s="9" t="s">
        <v>103</v>
      </c>
    </row>
    <row r="856" ht="12.75">
      <c r="IV856" s="9" t="s">
        <v>104</v>
      </c>
    </row>
    <row r="857" ht="12.75">
      <c r="IV857" s="9" t="s">
        <v>88</v>
      </c>
    </row>
    <row r="858" ht="12.75">
      <c r="IV858" s="9" t="s">
        <v>105</v>
      </c>
    </row>
    <row r="859" ht="12.75">
      <c r="IV859" s="9" t="s">
        <v>106</v>
      </c>
    </row>
    <row r="860" ht="12.75">
      <c r="IV860" s="9" t="s">
        <v>107</v>
      </c>
    </row>
    <row r="861" ht="12.75">
      <c r="IV861" s="9" t="s">
        <v>108</v>
      </c>
    </row>
    <row r="862" ht="12.75">
      <c r="IV862" s="9" t="s">
        <v>109</v>
      </c>
    </row>
  </sheetData>
  <sheetProtection/>
  <mergeCells count="6">
    <mergeCell ref="L125:M125"/>
    <mergeCell ref="L126:M126"/>
    <mergeCell ref="A1:N1"/>
    <mergeCell ref="A2:N2"/>
    <mergeCell ref="A118:N118"/>
    <mergeCell ref="L124:M124"/>
  </mergeCells>
  <dataValidations count="23">
    <dataValidation type="whole" allowBlank="1" showInputMessage="1" showErrorMessage="1" prompt="Enter only numeric characters" sqref="J4 J10:J115">
      <formula1>1</formula1>
      <formula2>9999999999999990000</formula2>
    </dataValidation>
    <dataValidation type="date" operator="lessThanOrEqual" allowBlank="1" showInputMessage="1" showErrorMessage="1" error="Cannot be a future date&#10;" sqref="C4 C10:C116">
      <formula1>TODAY()</formula1>
    </dataValidation>
    <dataValidation type="decimal" allowBlank="1" showInputMessage="1" showErrorMessage="1" sqref="U10">
      <formula1>1</formula1>
      <formula2>999999999999999</formula2>
    </dataValidation>
    <dataValidation type="list" allowBlank="1" showInputMessage="1" showErrorMessage="1" sqref="Q115 Q10">
      <formula1>"Y,N"</formula1>
    </dataValidation>
    <dataValidation type="list" allowBlank="1" showInputMessage="1" showErrorMessage="1" prompt="Select one from dropdown" error="Select one from dropdown" sqref="AA4 AA10:AA115">
      <formula1>"A,B"</formula1>
    </dataValidation>
    <dataValidation type="decimal" operator="greaterThanOrEqual" allowBlank="1" showInputMessage="1" showErrorMessage="1" prompt="Enter a value &gt;=0" error="Enter a value &gt;=0" sqref="Z10:Z21 Z116 Z4">
      <formula1>0</formula1>
    </dataValidation>
    <dataValidation type="decimal" allowBlank="1" showInputMessage="1" showErrorMessage="1" prompt="Enter only numeric value, maximum length = 15" error="Enter only numeric value, maximum length = 15" sqref="P10:P21 P4">
      <formula1>0</formula1>
      <formula2>999999999999999</formula2>
    </dataValidation>
    <dataValidation type="textLength" allowBlank="1" showInputMessage="1" showErrorMessage="1" sqref="N4 N10">
      <formula1>0</formula1>
      <formula2>75</formula2>
    </dataValidation>
    <dataValidation type="textLength" operator="equal" allowBlank="1" showInputMessage="1" showErrorMessage="1" prompt="Length = 10" error="Length = 10" sqref="M115 M4 M10">
      <formula1>10</formula1>
    </dataValidation>
    <dataValidation type="list" allowBlank="1" showInputMessage="1" showErrorMessage="1" prompt="Select one from dropdown" error="Select one from dropdown" sqref="A4 A10:A115">
      <formula1>ChallanSrnoList</formula1>
    </dataValidation>
    <dataValidation type="list" allowBlank="1" showInputMessage="1" showErrorMessage="1" sqref="K4 K10">
      <formula1>"01,02"</formula1>
    </dataValidation>
    <dataValidation type="decimal" allowBlank="1" showInputMessage="1" showErrorMessage="1" prompt="Enter only numeric value, must be &gt;=0" error="Enter only numeric value, must be &gt;=0" sqref="R10:T10 V10:V21 W10 V4">
      <formula1>1</formula1>
      <formula2>999999999999999</formula2>
    </dataValidation>
    <dataValidation type="date" allowBlank="1" showInputMessage="1" showErrorMessage="1" error="Cannot be a future date&#10;" sqref="O10 O115 Y115">
      <formula1>29221</formula1>
      <formula2>TODAY()</formula2>
    </dataValidation>
    <dataValidation type="decimal" allowBlank="1" showInputMessage="1" showErrorMessage="1" prompt="Enter only numeric value, maximum length = 15" error="Enter only numeric value, maximum length = 15" sqref="P22:P115">
      <formula1>0</formula1>
      <formula2>999999999999.99</formula2>
    </dataValidation>
    <dataValidation type="decimal" allowBlank="1" showInputMessage="1" showErrorMessage="1" prompt="Enter only numeric value, must be &gt;=0" error="Enter only numeric value, must be &gt;=0" sqref="R4:T4 W4 R11:T115 W11:W115 V22:V115">
      <formula1>0</formula1>
      <formula2>999999999999.99</formula2>
    </dataValidation>
    <dataValidation type="decimal" allowBlank="1" showInputMessage="1" showErrorMessage="1" sqref="U4 U11:U115">
      <formula1>0</formula1>
      <formula2>999999999999.99</formula2>
    </dataValidation>
    <dataValidation type="decimal" allowBlank="1" showInputMessage="1" showErrorMessage="1" prompt="Enter a value &gt;=0" error="Enter a value &gt;=0" sqref="Z22:Z115">
      <formula1>0</formula1>
      <formula2>99.9999</formula2>
    </dataValidation>
    <dataValidation type="decimal" allowBlank="1" showInputMessage="1" showErrorMessage="1" prompt="Length = 15, enter numeric value" error="Length = 15, enter numeric value" sqref="X22:X115">
      <formula1>0</formula1>
      <formula2>999999999999.99</formula2>
    </dataValidation>
    <dataValidation type="list" allowBlank="1" showInputMessage="1" showErrorMessage="1" prompt="select one from dropdown" sqref="K11:K115">
      <formula1>"01,02"</formula1>
    </dataValidation>
    <dataValidation type="textLength" allowBlank="1" showInputMessage="1" showErrorMessage="1" prompt="Maximum Length = 75" error="Maximum Length = 75" sqref="N11:N115">
      <formula1>0</formula1>
      <formula2>75</formula2>
    </dataValidation>
    <dataValidation type="textLength" operator="equal" allowBlank="1" showInputMessage="1" showErrorMessage="1" prompt="Correct PAN should be mentioned. If PAN not available then mention - PANNOTAVBL. For incorrect PAN mention - PANINVALID. For PAN  applied cases mention - PANAPPLIED." error="Length = 10" sqref="M11:M114">
      <formula1>10</formula1>
    </dataValidation>
    <dataValidation type="list" allowBlank="1" showInputMessage="1" showErrorMessage="1" sqref="Q4 Q11:Q114">
      <formula1>"Yes,No"</formula1>
    </dataValidation>
    <dataValidation type="date" allowBlank="1" showInputMessage="1" showErrorMessage="1" prompt="Cannot be a future date.  Enter date in dd-mmm-yyyy format, eg 31-Jul-2005" error="Cannot be a future date.  Enter date in dd-mmm-yyyy format, eg, 09-Sep-2004&#10;" sqref="O4 Y4 O11:O114 Y10:Y114">
      <formula1>29221</formula1>
      <formula2>TODAY()</formula2>
    </dataValidation>
  </dataValidations>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6"/>
  <dimension ref="A1:IV24"/>
  <sheetViews>
    <sheetView workbookViewId="0" topLeftCell="A11">
      <selection activeCell="A17" sqref="A17"/>
    </sheetView>
  </sheetViews>
  <sheetFormatPr defaultColWidth="9.140625" defaultRowHeight="12.75"/>
  <cols>
    <col min="5" max="5" width="10.140625" style="0" bestFit="1" customWidth="1"/>
    <col min="6" max="6" width="10.57421875" style="0" bestFit="1" customWidth="1"/>
    <col min="7" max="7" width="10.140625" style="0" bestFit="1" customWidth="1"/>
    <col min="8" max="9" width="16.140625" style="0" bestFit="1" customWidth="1"/>
    <col min="10" max="10" width="15.28125" style="0" customWidth="1"/>
    <col min="12" max="12" width="13.140625" style="0" bestFit="1" customWidth="1"/>
    <col min="13" max="13" width="13.00390625" style="0" bestFit="1" customWidth="1"/>
    <col min="14" max="14" width="9.57421875" style="0" bestFit="1" customWidth="1"/>
    <col min="15" max="15" width="12.7109375" style="0" bestFit="1" customWidth="1"/>
    <col min="18" max="18" width="12.00390625" style="0" customWidth="1"/>
    <col min="19" max="19" width="10.140625" style="0" bestFit="1" customWidth="1"/>
    <col min="20" max="20" width="14.00390625" style="0" customWidth="1"/>
    <col min="21" max="21" width="21.57421875" style="0" customWidth="1"/>
    <col min="22" max="22" width="10.28125" style="0" customWidth="1"/>
    <col min="23" max="23" width="11.28125" style="0" customWidth="1"/>
    <col min="24" max="24" width="25.28125" style="0" bestFit="1" customWidth="1"/>
    <col min="25" max="25" width="9.57421875" style="0" bestFit="1" customWidth="1"/>
    <col min="27" max="27" width="10.8515625" style="0" customWidth="1"/>
    <col min="28" max="28" width="10.28125" style="0" customWidth="1"/>
    <col min="29" max="29" width="18.140625" style="0" customWidth="1"/>
    <col min="30" max="30" width="20.28125" style="0" customWidth="1"/>
    <col min="32" max="32" width="10.140625" style="0" bestFit="1" customWidth="1"/>
    <col min="36" max="36" width="10.57421875" style="0" customWidth="1"/>
    <col min="47" max="47" width="12.421875" style="0" customWidth="1"/>
    <col min="50" max="50" width="10.57421875" style="0" bestFit="1" customWidth="1"/>
  </cols>
  <sheetData>
    <row r="1" spans="1:256" ht="12.7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c r="BB1">
        <v>54</v>
      </c>
      <c r="BC1">
        <v>55</v>
      </c>
      <c r="BD1">
        <v>56</v>
      </c>
      <c r="BE1">
        <v>57</v>
      </c>
      <c r="BF1">
        <v>58</v>
      </c>
      <c r="BG1">
        <v>59</v>
      </c>
      <c r="BH1">
        <v>60</v>
      </c>
      <c r="BI1">
        <v>61</v>
      </c>
      <c r="BJ1">
        <v>62</v>
      </c>
      <c r="BK1">
        <v>63</v>
      </c>
      <c r="BL1">
        <v>64</v>
      </c>
      <c r="BM1">
        <v>65</v>
      </c>
      <c r="BN1">
        <v>66</v>
      </c>
      <c r="BO1">
        <v>67</v>
      </c>
      <c r="BP1">
        <v>68</v>
      </c>
      <c r="BQ1">
        <v>69</v>
      </c>
      <c r="BR1">
        <v>70</v>
      </c>
      <c r="BS1">
        <v>71</v>
      </c>
      <c r="BT1">
        <v>72</v>
      </c>
      <c r="BU1">
        <v>73</v>
      </c>
      <c r="BV1">
        <v>74</v>
      </c>
      <c r="BW1">
        <v>75</v>
      </c>
      <c r="BX1">
        <v>76</v>
      </c>
      <c r="BY1">
        <v>77</v>
      </c>
      <c r="BZ1">
        <v>78</v>
      </c>
      <c r="CA1">
        <v>79</v>
      </c>
      <c r="CB1">
        <v>80</v>
      </c>
      <c r="CC1">
        <v>81</v>
      </c>
      <c r="CD1">
        <v>82</v>
      </c>
      <c r="CE1">
        <v>83</v>
      </c>
      <c r="CF1">
        <v>84</v>
      </c>
      <c r="CG1">
        <v>85</v>
      </c>
      <c r="CH1">
        <v>86</v>
      </c>
      <c r="CI1">
        <v>87</v>
      </c>
      <c r="CJ1">
        <v>88</v>
      </c>
      <c r="CK1">
        <v>89</v>
      </c>
      <c r="CL1">
        <v>90</v>
      </c>
      <c r="CM1">
        <v>91</v>
      </c>
      <c r="CN1">
        <v>92</v>
      </c>
      <c r="CO1">
        <v>93</v>
      </c>
      <c r="CP1">
        <v>94</v>
      </c>
      <c r="CQ1">
        <v>95</v>
      </c>
      <c r="CR1">
        <v>96</v>
      </c>
      <c r="CS1">
        <v>97</v>
      </c>
      <c r="CT1">
        <v>98</v>
      </c>
      <c r="CU1">
        <v>99</v>
      </c>
      <c r="CV1">
        <v>100</v>
      </c>
      <c r="CW1">
        <v>101</v>
      </c>
      <c r="CX1">
        <v>102</v>
      </c>
      <c r="CY1">
        <v>103</v>
      </c>
      <c r="CZ1">
        <v>104</v>
      </c>
      <c r="DA1">
        <v>105</v>
      </c>
      <c r="DB1">
        <v>106</v>
      </c>
      <c r="DC1">
        <v>107</v>
      </c>
      <c r="DD1">
        <v>108</v>
      </c>
      <c r="DE1">
        <v>109</v>
      </c>
      <c r="DF1">
        <v>110</v>
      </c>
      <c r="DG1">
        <v>111</v>
      </c>
      <c r="DH1">
        <v>112</v>
      </c>
      <c r="DI1">
        <v>113</v>
      </c>
      <c r="DJ1">
        <v>114</v>
      </c>
      <c r="DK1">
        <v>115</v>
      </c>
      <c r="DL1">
        <v>116</v>
      </c>
      <c r="DM1">
        <v>117</v>
      </c>
      <c r="DN1">
        <v>118</v>
      </c>
      <c r="DO1">
        <v>119</v>
      </c>
      <c r="DP1">
        <v>120</v>
      </c>
      <c r="DQ1">
        <v>121</v>
      </c>
      <c r="DR1">
        <v>122</v>
      </c>
      <c r="DS1">
        <v>123</v>
      </c>
      <c r="DT1">
        <v>124</v>
      </c>
      <c r="DU1">
        <v>125</v>
      </c>
      <c r="DV1">
        <v>126</v>
      </c>
      <c r="DW1">
        <v>127</v>
      </c>
      <c r="DX1">
        <v>128</v>
      </c>
      <c r="DY1">
        <v>129</v>
      </c>
      <c r="DZ1">
        <v>130</v>
      </c>
      <c r="EA1">
        <v>131</v>
      </c>
      <c r="EB1">
        <v>132</v>
      </c>
      <c r="EC1">
        <v>133</v>
      </c>
      <c r="ED1">
        <v>134</v>
      </c>
      <c r="EE1">
        <v>135</v>
      </c>
      <c r="EF1">
        <v>136</v>
      </c>
      <c r="EG1">
        <v>137</v>
      </c>
      <c r="EH1">
        <v>138</v>
      </c>
      <c r="EI1">
        <v>139</v>
      </c>
      <c r="EJ1">
        <v>140</v>
      </c>
      <c r="EK1">
        <v>141</v>
      </c>
      <c r="EL1">
        <v>142</v>
      </c>
      <c r="EM1">
        <v>143</v>
      </c>
      <c r="EN1">
        <v>144</v>
      </c>
      <c r="EO1">
        <v>145</v>
      </c>
      <c r="EP1">
        <v>146</v>
      </c>
      <c r="EQ1">
        <v>147</v>
      </c>
      <c r="ER1">
        <v>148</v>
      </c>
      <c r="ES1">
        <v>149</v>
      </c>
      <c r="ET1">
        <v>150</v>
      </c>
      <c r="EU1">
        <v>151</v>
      </c>
      <c r="EV1">
        <v>152</v>
      </c>
      <c r="EW1">
        <v>153</v>
      </c>
      <c r="EX1">
        <v>154</v>
      </c>
      <c r="EY1">
        <v>155</v>
      </c>
      <c r="EZ1">
        <v>156</v>
      </c>
      <c r="FA1">
        <v>157</v>
      </c>
      <c r="FB1">
        <v>158</v>
      </c>
      <c r="FC1">
        <v>159</v>
      </c>
      <c r="FD1">
        <v>160</v>
      </c>
      <c r="FE1">
        <v>161</v>
      </c>
      <c r="FF1">
        <v>162</v>
      </c>
      <c r="FG1">
        <v>163</v>
      </c>
      <c r="FH1">
        <v>164</v>
      </c>
      <c r="FI1">
        <v>165</v>
      </c>
      <c r="FJ1">
        <v>166</v>
      </c>
      <c r="FK1">
        <v>167</v>
      </c>
      <c r="FL1">
        <v>168</v>
      </c>
      <c r="FM1">
        <v>169</v>
      </c>
      <c r="FN1">
        <v>170</v>
      </c>
      <c r="FO1">
        <v>171</v>
      </c>
      <c r="FP1">
        <v>172</v>
      </c>
      <c r="FQ1">
        <v>173</v>
      </c>
      <c r="FR1">
        <v>174</v>
      </c>
      <c r="FS1">
        <v>175</v>
      </c>
      <c r="FT1">
        <v>176</v>
      </c>
      <c r="FU1">
        <v>177</v>
      </c>
      <c r="FV1">
        <v>178</v>
      </c>
      <c r="FW1">
        <v>179</v>
      </c>
      <c r="FX1">
        <v>180</v>
      </c>
      <c r="FY1">
        <v>181</v>
      </c>
      <c r="FZ1">
        <v>182</v>
      </c>
      <c r="GA1">
        <v>183</v>
      </c>
      <c r="GB1">
        <v>184</v>
      </c>
      <c r="GC1">
        <v>185</v>
      </c>
      <c r="GD1">
        <v>186</v>
      </c>
      <c r="GE1">
        <v>187</v>
      </c>
      <c r="GF1">
        <v>188</v>
      </c>
      <c r="GG1">
        <v>189</v>
      </c>
      <c r="GH1">
        <v>190</v>
      </c>
      <c r="GI1">
        <v>191</v>
      </c>
      <c r="GJ1">
        <v>192</v>
      </c>
      <c r="GK1">
        <v>193</v>
      </c>
      <c r="GL1">
        <v>194</v>
      </c>
      <c r="GM1">
        <v>195</v>
      </c>
      <c r="GN1">
        <v>196</v>
      </c>
      <c r="GO1">
        <v>197</v>
      </c>
      <c r="GP1">
        <v>198</v>
      </c>
      <c r="GQ1">
        <v>199</v>
      </c>
      <c r="GR1">
        <v>200</v>
      </c>
      <c r="GS1">
        <v>201</v>
      </c>
      <c r="GT1">
        <v>202</v>
      </c>
      <c r="GU1">
        <v>203</v>
      </c>
      <c r="GV1">
        <v>204</v>
      </c>
      <c r="GW1">
        <v>205</v>
      </c>
      <c r="GX1">
        <v>206</v>
      </c>
      <c r="GY1">
        <v>207</v>
      </c>
      <c r="GZ1">
        <v>208</v>
      </c>
      <c r="HA1">
        <v>209</v>
      </c>
      <c r="HB1">
        <v>210</v>
      </c>
      <c r="HC1">
        <v>211</v>
      </c>
      <c r="HD1">
        <v>212</v>
      </c>
      <c r="HE1">
        <v>213</v>
      </c>
      <c r="HF1">
        <v>214</v>
      </c>
      <c r="HG1">
        <v>215</v>
      </c>
      <c r="HH1">
        <v>216</v>
      </c>
      <c r="HI1">
        <v>217</v>
      </c>
      <c r="HJ1">
        <v>218</v>
      </c>
      <c r="HK1">
        <v>219</v>
      </c>
      <c r="HL1">
        <v>220</v>
      </c>
      <c r="HM1">
        <v>221</v>
      </c>
      <c r="HN1">
        <v>222</v>
      </c>
      <c r="HO1">
        <v>223</v>
      </c>
      <c r="HP1">
        <v>224</v>
      </c>
      <c r="HQ1">
        <v>225</v>
      </c>
      <c r="HR1">
        <v>226</v>
      </c>
      <c r="HS1">
        <v>227</v>
      </c>
      <c r="HT1">
        <v>228</v>
      </c>
      <c r="HU1">
        <v>229</v>
      </c>
      <c r="HV1">
        <v>230</v>
      </c>
      <c r="HW1">
        <v>231</v>
      </c>
      <c r="HX1">
        <v>232</v>
      </c>
      <c r="HY1">
        <v>233</v>
      </c>
      <c r="HZ1">
        <v>234</v>
      </c>
      <c r="IA1">
        <v>235</v>
      </c>
      <c r="IB1">
        <v>236</v>
      </c>
      <c r="IC1">
        <v>237</v>
      </c>
      <c r="ID1">
        <v>238</v>
      </c>
      <c r="IE1">
        <v>239</v>
      </c>
      <c r="IF1">
        <v>240</v>
      </c>
      <c r="IG1">
        <v>241</v>
      </c>
      <c r="IH1">
        <v>242</v>
      </c>
      <c r="II1">
        <v>243</v>
      </c>
      <c r="IJ1">
        <v>244</v>
      </c>
      <c r="IK1">
        <v>245</v>
      </c>
      <c r="IL1">
        <v>246</v>
      </c>
      <c r="IM1">
        <v>247</v>
      </c>
      <c r="IN1">
        <v>248</v>
      </c>
      <c r="IO1">
        <v>249</v>
      </c>
      <c r="IP1">
        <v>250</v>
      </c>
      <c r="IQ1">
        <v>251</v>
      </c>
      <c r="IR1">
        <v>252</v>
      </c>
      <c r="IS1">
        <v>253</v>
      </c>
      <c r="IT1">
        <v>254</v>
      </c>
      <c r="IU1">
        <v>255</v>
      </c>
      <c r="IV1">
        <v>256</v>
      </c>
    </row>
    <row r="2" spans="1:23" ht="12.75">
      <c r="A2" s="27" t="s">
        <v>319</v>
      </c>
      <c r="W2">
        <v>6000</v>
      </c>
    </row>
    <row r="3" spans="1:16" s="13" customFormat="1" ht="36">
      <c r="A3" s="40" t="s">
        <v>223</v>
      </c>
      <c r="B3" s="39" t="s">
        <v>224</v>
      </c>
      <c r="C3" s="39" t="s">
        <v>225</v>
      </c>
      <c r="D3" s="39" t="s">
        <v>226</v>
      </c>
      <c r="E3" s="39" t="s">
        <v>227</v>
      </c>
      <c r="F3" s="39" t="s">
        <v>228</v>
      </c>
      <c r="G3" s="39" t="s">
        <v>289</v>
      </c>
      <c r="H3" s="39" t="s">
        <v>290</v>
      </c>
      <c r="I3" s="39" t="s">
        <v>229</v>
      </c>
      <c r="J3" s="39" t="s">
        <v>230</v>
      </c>
      <c r="K3" s="39" t="s">
        <v>231</v>
      </c>
      <c r="L3" s="39" t="s">
        <v>232</v>
      </c>
      <c r="M3" s="39" t="s">
        <v>233</v>
      </c>
      <c r="N3" s="39" t="s">
        <v>234</v>
      </c>
      <c r="O3" s="39" t="s">
        <v>235</v>
      </c>
      <c r="P3" s="41" t="s">
        <v>236</v>
      </c>
    </row>
    <row r="4" spans="1:16" s="13" customFormat="1" ht="12.75">
      <c r="A4" s="40"/>
      <c r="B4" s="39"/>
      <c r="C4" s="39"/>
      <c r="D4" s="39"/>
      <c r="E4" s="39"/>
      <c r="F4" s="39"/>
      <c r="G4" s="39"/>
      <c r="H4" s="39"/>
      <c r="I4" s="39"/>
      <c r="J4" s="39"/>
      <c r="K4" s="39"/>
      <c r="L4" s="39"/>
      <c r="M4" s="39"/>
      <c r="N4" s="39"/>
      <c r="O4" s="39"/>
      <c r="P4" s="39"/>
    </row>
    <row r="5" spans="1:16" s="13" customFormat="1" ht="12.75">
      <c r="A5" s="40"/>
      <c r="B5" s="39"/>
      <c r="C5" s="39"/>
      <c r="D5" s="39"/>
      <c r="E5" s="39"/>
      <c r="F5" s="39"/>
      <c r="G5" s="39"/>
      <c r="H5" s="39"/>
      <c r="I5" s="39"/>
      <c r="J5" s="39"/>
      <c r="K5" s="39"/>
      <c r="L5" s="39"/>
      <c r="M5" s="39"/>
      <c r="N5" s="39"/>
      <c r="O5" s="39"/>
      <c r="P5" s="39"/>
    </row>
    <row r="6" spans="1:9" ht="12.75">
      <c r="A6">
        <v>1</v>
      </c>
      <c r="B6" t="s">
        <v>322</v>
      </c>
      <c r="C6" t="s">
        <v>346</v>
      </c>
      <c r="D6">
        <f>LEFT(Param!V2,1)</f>
      </c>
      <c r="E6" s="52">
        <f ca="1">TODAY()</f>
        <v>38777</v>
      </c>
      <c r="F6">
        <v>1</v>
      </c>
      <c r="G6" t="s">
        <v>323</v>
      </c>
      <c r="H6">
        <f>UPPER(Form!M8)</f>
      </c>
      <c r="I6" s="12">
        <v>1</v>
      </c>
    </row>
    <row r="9" ht="12.75">
      <c r="A9" s="27" t="s">
        <v>320</v>
      </c>
    </row>
    <row r="10" spans="1:53" s="78" customFormat="1" ht="120">
      <c r="A10" s="42" t="s">
        <v>223</v>
      </c>
      <c r="B10" s="39" t="s">
        <v>224</v>
      </c>
      <c r="C10" s="39" t="s">
        <v>237</v>
      </c>
      <c r="D10" s="40" t="s">
        <v>291</v>
      </c>
      <c r="E10" s="43" t="s">
        <v>238</v>
      </c>
      <c r="F10" s="43" t="s">
        <v>239</v>
      </c>
      <c r="G10" s="43" t="s">
        <v>292</v>
      </c>
      <c r="H10" s="40" t="s">
        <v>240</v>
      </c>
      <c r="I10" s="40" t="s">
        <v>241</v>
      </c>
      <c r="J10" s="40" t="s">
        <v>242</v>
      </c>
      <c r="K10" s="40" t="s">
        <v>243</v>
      </c>
      <c r="L10" s="45" t="s">
        <v>293</v>
      </c>
      <c r="M10" s="39" t="s">
        <v>294</v>
      </c>
      <c r="N10" s="39" t="s">
        <v>244</v>
      </c>
      <c r="O10" s="39" t="s">
        <v>295</v>
      </c>
      <c r="P10" s="39" t="s">
        <v>245</v>
      </c>
      <c r="Q10" s="39" t="s">
        <v>246</v>
      </c>
      <c r="R10" s="39" t="s">
        <v>247</v>
      </c>
      <c r="S10" s="40" t="s">
        <v>296</v>
      </c>
      <c r="T10" s="46" t="s">
        <v>297</v>
      </c>
      <c r="U10" s="40" t="s">
        <v>298</v>
      </c>
      <c r="V10" s="40" t="s">
        <v>299</v>
      </c>
      <c r="W10" s="40" t="s">
        <v>300</v>
      </c>
      <c r="X10" s="40" t="s">
        <v>301</v>
      </c>
      <c r="Y10" s="40" t="s">
        <v>302</v>
      </c>
      <c r="Z10" s="40" t="s">
        <v>303</v>
      </c>
      <c r="AA10" s="40" t="s">
        <v>304</v>
      </c>
      <c r="AB10" s="46" t="s">
        <v>305</v>
      </c>
      <c r="AC10" s="46" t="s">
        <v>306</v>
      </c>
      <c r="AD10" s="46" t="s">
        <v>307</v>
      </c>
      <c r="AE10" s="40" t="s">
        <v>308</v>
      </c>
      <c r="AF10" s="43" t="s">
        <v>309</v>
      </c>
      <c r="AG10" s="40" t="s">
        <v>248</v>
      </c>
      <c r="AH10" s="40" t="s">
        <v>249</v>
      </c>
      <c r="AI10" s="40" t="s">
        <v>250</v>
      </c>
      <c r="AJ10" s="40" t="s">
        <v>251</v>
      </c>
      <c r="AK10" s="40" t="s">
        <v>252</v>
      </c>
      <c r="AL10" s="40" t="s">
        <v>253</v>
      </c>
      <c r="AM10" s="40" t="s">
        <v>254</v>
      </c>
      <c r="AN10" s="40" t="s">
        <v>186</v>
      </c>
      <c r="AO10" s="40" t="s">
        <v>189</v>
      </c>
      <c r="AP10" s="40" t="s">
        <v>255</v>
      </c>
      <c r="AQ10" s="79" t="s">
        <v>256</v>
      </c>
      <c r="AR10" s="40" t="s">
        <v>257</v>
      </c>
      <c r="AS10" s="40" t="s">
        <v>258</v>
      </c>
      <c r="AT10" s="40" t="s">
        <v>259</v>
      </c>
      <c r="AU10" s="40" t="s">
        <v>310</v>
      </c>
      <c r="AV10" s="47" t="s">
        <v>260</v>
      </c>
      <c r="AW10" s="48" t="s">
        <v>261</v>
      </c>
      <c r="AX10" s="48" t="s">
        <v>262</v>
      </c>
      <c r="AY10" s="80" t="s">
        <v>399</v>
      </c>
      <c r="AZ10" s="80" t="s">
        <v>400</v>
      </c>
      <c r="BA10" s="49" t="s">
        <v>230</v>
      </c>
    </row>
    <row r="11" spans="1:51" ht="12.75">
      <c r="A11">
        <v>2</v>
      </c>
      <c r="B11" t="s">
        <v>320</v>
      </c>
      <c r="C11">
        <v>1</v>
      </c>
      <c r="D11">
        <v>19</v>
      </c>
      <c r="E11" t="s">
        <v>335</v>
      </c>
      <c r="M11" t="s">
        <v>494</v>
      </c>
      <c r="O11" t="s">
        <v>495</v>
      </c>
      <c r="P11">
        <v>200607</v>
      </c>
      <c r="Q11">
        <v>200506</v>
      </c>
      <c r="R11" t="s">
        <v>496</v>
      </c>
      <c r="S11" t="s">
        <v>497</v>
      </c>
      <c r="T11" s="10" t="s">
        <v>498</v>
      </c>
      <c r="U11" t="s">
        <v>499</v>
      </c>
      <c r="V11" t="s">
        <v>500</v>
      </c>
      <c r="W11" t="s">
        <v>501</v>
      </c>
      <c r="X11" t="s">
        <v>502</v>
      </c>
      <c r="Y11" t="s">
        <v>503</v>
      </c>
      <c r="Z11">
        <v>19</v>
      </c>
      <c r="AA11">
        <v>400013</v>
      </c>
      <c r="AB11" t="s">
        <v>504</v>
      </c>
      <c r="AC11">
        <v>22</v>
      </c>
      <c r="AD11">
        <v>24994505</v>
      </c>
      <c r="AE11" t="s">
        <v>159</v>
      </c>
      <c r="AF11" t="s">
        <v>505</v>
      </c>
      <c r="AG11" t="s">
        <v>506</v>
      </c>
      <c r="AH11" t="s">
        <v>507</v>
      </c>
      <c r="AI11" t="s">
        <v>499</v>
      </c>
      <c r="AJ11" t="s">
        <v>500</v>
      </c>
      <c r="AK11" t="s">
        <v>501</v>
      </c>
      <c r="AL11" t="s">
        <v>502</v>
      </c>
      <c r="AM11" t="s">
        <v>503</v>
      </c>
      <c r="AN11">
        <v>19</v>
      </c>
      <c r="AO11">
        <v>400013</v>
      </c>
      <c r="AP11" t="s">
        <v>508</v>
      </c>
      <c r="AR11">
        <v>22</v>
      </c>
      <c r="AS11">
        <v>24994505</v>
      </c>
      <c r="AT11" t="s">
        <v>159</v>
      </c>
      <c r="AU11" s="17">
        <v>2442708</v>
      </c>
      <c r="AX11" s="17"/>
      <c r="AY11" s="55" t="s">
        <v>159</v>
      </c>
    </row>
    <row r="12" spans="8:52" ht="12.75">
      <c r="H12" t="s">
        <v>509</v>
      </c>
      <c r="I12" t="s">
        <v>510</v>
      </c>
      <c r="M12" t="s">
        <v>511</v>
      </c>
      <c r="O12" t="s">
        <v>512</v>
      </c>
      <c r="P12" t="s">
        <v>513</v>
      </c>
      <c r="Q12" t="s">
        <v>514</v>
      </c>
      <c r="R12" t="s">
        <v>515</v>
      </c>
      <c r="S12" t="s">
        <v>516</v>
      </c>
      <c r="T12" s="10" t="s">
        <v>517</v>
      </c>
      <c r="U12" s="10" t="s">
        <v>518</v>
      </c>
      <c r="V12" s="10" t="s">
        <v>519</v>
      </c>
      <c r="W12" s="10" t="s">
        <v>520</v>
      </c>
      <c r="X12" s="10" t="s">
        <v>521</v>
      </c>
      <c r="Y12" s="10" t="s">
        <v>522</v>
      </c>
      <c r="Z12" s="10" t="s">
        <v>523</v>
      </c>
      <c r="AA12" t="s">
        <v>524</v>
      </c>
      <c r="AB12" t="s">
        <v>525</v>
      </c>
      <c r="AC12" t="s">
        <v>526</v>
      </c>
      <c r="AD12" t="s">
        <v>527</v>
      </c>
      <c r="AE12" t="s">
        <v>528</v>
      </c>
      <c r="AF12" t="s">
        <v>529</v>
      </c>
      <c r="AG12" t="s">
        <v>530</v>
      </c>
      <c r="AH12" t="s">
        <v>531</v>
      </c>
      <c r="AI12" t="s">
        <v>532</v>
      </c>
      <c r="AJ12" t="s">
        <v>533</v>
      </c>
      <c r="AK12" t="s">
        <v>534</v>
      </c>
      <c r="AL12" t="s">
        <v>535</v>
      </c>
      <c r="AM12" t="s">
        <v>536</v>
      </c>
      <c r="AN12" t="s">
        <v>537</v>
      </c>
      <c r="AO12" t="s">
        <v>538</v>
      </c>
      <c r="AP12" t="s">
        <v>539</v>
      </c>
      <c r="AR12" t="s">
        <v>540</v>
      </c>
      <c r="AS12" t="s">
        <v>541</v>
      </c>
      <c r="AT12" t="s">
        <v>542</v>
      </c>
      <c r="AU12" s="17"/>
      <c r="AX12" s="17"/>
      <c r="AY12" s="55" t="s">
        <v>543</v>
      </c>
      <c r="AZ12" t="s">
        <v>544</v>
      </c>
    </row>
    <row r="13" spans="16:50" ht="12.75">
      <c r="P13" t="str">
        <f>TEXT(LEFT(P11,4),"0000")&amp;"20"&amp;TEXT(RIGHT(P11,2),"00")</f>
        <v>20062007</v>
      </c>
      <c r="Q13" t="str">
        <f>TEXT(LEFT(Q11,4),"0000")&amp;"20"&amp;TEXT(RIGHT(Q11,2),"00")</f>
        <v>20052006</v>
      </c>
      <c r="R13" t="str">
        <f>IF(R11="Q1","June",iif(R11="Q2","September",IF(R11="Q3","December","March")))</f>
        <v>June</v>
      </c>
      <c r="Z13" t="str">
        <f>VLOOKUP(Z11,Form!$IN$84:Form!$IQ$119,4)</f>
        <v>MAHARASHTRA</v>
      </c>
      <c r="AF13" t="str">
        <f>IF(AF11="O","Others","Central Govt.")</f>
        <v>Others</v>
      </c>
      <c r="AN13" t="str">
        <f>VLOOKUP(AN11,Form!$IN$84:Form!$IQ$119,4)</f>
        <v>MAHARASHTRA</v>
      </c>
      <c r="AX13" s="17"/>
    </row>
    <row r="14" ht="12.75">
      <c r="A14" s="27" t="s">
        <v>321</v>
      </c>
    </row>
    <row r="15" spans="1:39" s="13" customFormat="1" ht="240">
      <c r="A15" s="44" t="s">
        <v>223</v>
      </c>
      <c r="B15" s="44" t="s">
        <v>224</v>
      </c>
      <c r="C15" s="44" t="s">
        <v>237</v>
      </c>
      <c r="D15" s="39" t="s">
        <v>311</v>
      </c>
      <c r="E15" s="50" t="s">
        <v>263</v>
      </c>
      <c r="F15" s="39" t="s">
        <v>312</v>
      </c>
      <c r="G15" s="40" t="s">
        <v>313</v>
      </c>
      <c r="H15" s="50" t="s">
        <v>264</v>
      </c>
      <c r="I15" s="50" t="s">
        <v>265</v>
      </c>
      <c r="J15" s="50" t="s">
        <v>266</v>
      </c>
      <c r="K15" s="50" t="s">
        <v>314</v>
      </c>
      <c r="L15" s="50" t="s">
        <v>267</v>
      </c>
      <c r="M15" s="50" t="s">
        <v>315</v>
      </c>
      <c r="N15" s="50" t="s">
        <v>268</v>
      </c>
      <c r="O15" s="40" t="s">
        <v>316</v>
      </c>
      <c r="P15" s="40" t="s">
        <v>269</v>
      </c>
      <c r="Q15" s="50" t="s">
        <v>317</v>
      </c>
      <c r="R15" s="50" t="s">
        <v>270</v>
      </c>
      <c r="S15" s="50" t="s">
        <v>271</v>
      </c>
      <c r="T15" s="50" t="s">
        <v>272</v>
      </c>
      <c r="U15" s="51" t="s">
        <v>273</v>
      </c>
      <c r="V15" s="39" t="s">
        <v>274</v>
      </c>
      <c r="W15" s="39" t="s">
        <v>275</v>
      </c>
      <c r="X15" s="39" t="s">
        <v>276</v>
      </c>
      <c r="Y15" s="40" t="s">
        <v>277</v>
      </c>
      <c r="Z15" s="40" t="s">
        <v>278</v>
      </c>
      <c r="AA15" s="40" t="s">
        <v>279</v>
      </c>
      <c r="AB15" s="40" t="s">
        <v>318</v>
      </c>
      <c r="AC15" s="40" t="s">
        <v>280</v>
      </c>
      <c r="AD15" s="39" t="s">
        <v>281</v>
      </c>
      <c r="AE15" s="39" t="s">
        <v>282</v>
      </c>
      <c r="AF15" s="39" t="s">
        <v>283</v>
      </c>
      <c r="AG15" s="40" t="s">
        <v>284</v>
      </c>
      <c r="AH15" s="40" t="s">
        <v>285</v>
      </c>
      <c r="AI15" s="40" t="s">
        <v>286</v>
      </c>
      <c r="AJ15" s="40" t="s">
        <v>287</v>
      </c>
      <c r="AK15" s="40" t="s">
        <v>288</v>
      </c>
      <c r="AL15" s="40" t="s">
        <v>256</v>
      </c>
      <c r="AM15" s="49" t="s">
        <v>230</v>
      </c>
    </row>
    <row r="16" spans="1:37" ht="12.75">
      <c r="A16">
        <v>3</v>
      </c>
      <c r="B16" t="s">
        <v>321</v>
      </c>
      <c r="C16">
        <v>1</v>
      </c>
      <c r="D16">
        <v>1</v>
      </c>
      <c r="E16">
        <v>1</v>
      </c>
      <c r="F16" t="s">
        <v>159</v>
      </c>
      <c r="L16">
        <v>21</v>
      </c>
      <c r="O16" s="77"/>
      <c r="P16" s="77">
        <v>350779</v>
      </c>
      <c r="Q16" s="52"/>
      <c r="R16" s="146" t="s">
        <v>545</v>
      </c>
      <c r="U16" t="s">
        <v>372</v>
      </c>
      <c r="V16" s="17">
        <v>51</v>
      </c>
      <c r="W16" s="17">
        <v>0</v>
      </c>
      <c r="X16" s="17">
        <v>1</v>
      </c>
      <c r="Y16" s="17">
        <v>0</v>
      </c>
      <c r="Z16" s="17">
        <v>0</v>
      </c>
      <c r="AA16" s="17">
        <v>52</v>
      </c>
      <c r="AB16" s="17"/>
      <c r="AC16" s="17">
        <v>52</v>
      </c>
      <c r="AD16" s="17">
        <v>51</v>
      </c>
      <c r="AE16" s="17">
        <v>0</v>
      </c>
      <c r="AF16" s="17">
        <v>1</v>
      </c>
      <c r="AG16" s="17">
        <v>52</v>
      </c>
      <c r="AH16" s="17">
        <v>0</v>
      </c>
      <c r="AI16" s="17">
        <v>0</v>
      </c>
      <c r="AJ16" s="147">
        <v>199</v>
      </c>
      <c r="AK16" s="55" t="s">
        <v>159</v>
      </c>
    </row>
    <row r="17" spans="12:37" ht="12.75">
      <c r="L17">
        <f>IF(LEFT(TRIM(Form!V18),1)="O","Challan!P7","")</f>
      </c>
      <c r="N17" t="str">
        <f>IF(LEFT(TRIM(Form!V18),1)="O","","Challan!P7")</f>
        <v>Challan!P7</v>
      </c>
      <c r="P17" t="s">
        <v>546</v>
      </c>
      <c r="R17" t="s">
        <v>547</v>
      </c>
      <c r="U17" t="s">
        <v>548</v>
      </c>
      <c r="V17" s="17" t="s">
        <v>549</v>
      </c>
      <c r="W17" t="s">
        <v>550</v>
      </c>
      <c r="X17" t="s">
        <v>551</v>
      </c>
      <c r="Y17" t="s">
        <v>552</v>
      </c>
      <c r="Z17" t="s">
        <v>553</v>
      </c>
      <c r="AA17" t="s">
        <v>554</v>
      </c>
      <c r="AC17" t="s">
        <v>555</v>
      </c>
      <c r="AH17" t="s">
        <v>556</v>
      </c>
      <c r="AI17" t="s">
        <v>557</v>
      </c>
      <c r="AJ17" t="s">
        <v>558</v>
      </c>
      <c r="AK17" t="s">
        <v>583</v>
      </c>
    </row>
    <row r="18" ht="12.75">
      <c r="R18" s="67">
        <f>DATE(RIGHT(R16,4),MID(R16,3,2),LEFT(R16,2))</f>
        <v>38479</v>
      </c>
    </row>
    <row r="20" ht="12.75">
      <c r="A20" s="27" t="s">
        <v>347</v>
      </c>
    </row>
    <row r="21" spans="1:33" ht="144">
      <c r="A21" s="39" t="s">
        <v>223</v>
      </c>
      <c r="B21" s="39" t="s">
        <v>224</v>
      </c>
      <c r="C21" s="39" t="s">
        <v>237</v>
      </c>
      <c r="D21" s="39" t="s">
        <v>348</v>
      </c>
      <c r="E21" s="39" t="s">
        <v>349</v>
      </c>
      <c r="F21" s="39" t="s">
        <v>350</v>
      </c>
      <c r="G21" s="69" t="s">
        <v>351</v>
      </c>
      <c r="H21" s="70" t="s">
        <v>352</v>
      </c>
      <c r="I21" s="43" t="s">
        <v>353</v>
      </c>
      <c r="J21" s="39" t="s">
        <v>354</v>
      </c>
      <c r="K21" s="43" t="s">
        <v>355</v>
      </c>
      <c r="L21" s="39" t="s">
        <v>356</v>
      </c>
      <c r="M21" s="40" t="s">
        <v>357</v>
      </c>
      <c r="N21" s="39" t="s">
        <v>208</v>
      </c>
      <c r="O21" s="39" t="s">
        <v>209</v>
      </c>
      <c r="P21" s="39" t="s">
        <v>210</v>
      </c>
      <c r="Q21" s="39" t="s">
        <v>358</v>
      </c>
      <c r="R21" s="39" t="s">
        <v>359</v>
      </c>
      <c r="S21" s="71" t="s">
        <v>211</v>
      </c>
      <c r="T21" s="71" t="s">
        <v>360</v>
      </c>
      <c r="U21" s="71" t="s">
        <v>401</v>
      </c>
      <c r="V21" s="71" t="s">
        <v>361</v>
      </c>
      <c r="W21" s="71" t="s">
        <v>212</v>
      </c>
      <c r="X21" s="43" t="s">
        <v>213</v>
      </c>
      <c r="Y21" s="72" t="s">
        <v>362</v>
      </c>
      <c r="Z21" s="70" t="s">
        <v>214</v>
      </c>
      <c r="AA21" s="70" t="s">
        <v>363</v>
      </c>
      <c r="AB21" s="73" t="s">
        <v>364</v>
      </c>
      <c r="AC21" s="74" t="s">
        <v>365</v>
      </c>
      <c r="AD21" s="39" t="s">
        <v>366</v>
      </c>
      <c r="AE21" s="39" t="s">
        <v>367</v>
      </c>
      <c r="AF21" s="40" t="s">
        <v>368</v>
      </c>
      <c r="AG21" s="49" t="s">
        <v>230</v>
      </c>
    </row>
    <row r="22" spans="1:26" ht="12.75">
      <c r="A22">
        <v>9</v>
      </c>
      <c r="B22" t="s">
        <v>347</v>
      </c>
      <c r="C22" s="10">
        <v>1</v>
      </c>
      <c r="D22">
        <v>1</v>
      </c>
      <c r="E22">
        <v>6</v>
      </c>
      <c r="F22" t="s">
        <v>505</v>
      </c>
      <c r="H22">
        <v>1</v>
      </c>
      <c r="J22" t="s">
        <v>559</v>
      </c>
      <c r="M22" t="s">
        <v>560</v>
      </c>
      <c r="N22" s="17">
        <v>2000</v>
      </c>
      <c r="O22" s="17">
        <v>0</v>
      </c>
      <c r="P22" s="17">
        <v>0</v>
      </c>
      <c r="Q22" s="17">
        <v>2000</v>
      </c>
      <c r="R22" s="17"/>
      <c r="S22" s="17">
        <v>2000</v>
      </c>
      <c r="T22" s="17"/>
      <c r="U22" s="17"/>
      <c r="V22" s="17">
        <v>10000</v>
      </c>
      <c r="W22" s="146">
        <v>25052005</v>
      </c>
      <c r="X22" s="146" t="s">
        <v>561</v>
      </c>
      <c r="Y22" s="76"/>
      <c r="Z22" s="76">
        <v>2</v>
      </c>
    </row>
    <row r="23" spans="8:30" ht="12.75">
      <c r="H23" s="97" t="s">
        <v>562</v>
      </c>
      <c r="J23" s="97" t="s">
        <v>563</v>
      </c>
      <c r="M23" s="97" t="s">
        <v>564</v>
      </c>
      <c r="N23" s="97" t="s">
        <v>565</v>
      </c>
      <c r="O23" s="97" t="s">
        <v>566</v>
      </c>
      <c r="P23" s="97" t="s">
        <v>567</v>
      </c>
      <c r="Q23" s="97" t="s">
        <v>568</v>
      </c>
      <c r="S23" s="97" t="s">
        <v>569</v>
      </c>
      <c r="V23" s="97" t="s">
        <v>570</v>
      </c>
      <c r="W23" s="97" t="s">
        <v>571</v>
      </c>
      <c r="X23" s="97" t="s">
        <v>572</v>
      </c>
      <c r="Z23" s="97" t="s">
        <v>573</v>
      </c>
      <c r="AB23" s="97" t="s">
        <v>574</v>
      </c>
      <c r="AD23" s="97" t="s">
        <v>575</v>
      </c>
    </row>
    <row r="24" spans="23:24" ht="12.75">
      <c r="W24" s="67">
        <f>DATE(RIGHT(W22,4),MID(W22,3,2),LEFT(W22,2))</f>
        <v>38497</v>
      </c>
      <c r="X24" s="67">
        <f>DATE(RIGHT(X22,4),MID(X22,3,2),LEFT(X22,2))</f>
        <v>38497</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4"/>
  <dimension ref="A1:HP104"/>
  <sheetViews>
    <sheetView workbookViewId="0" topLeftCell="A1">
      <pane xSplit="4" topLeftCell="E1" activePane="topRight" state="frozen"/>
      <selection pane="topLeft" activeCell="A1" sqref="A1"/>
      <selection pane="topRight" activeCell="C4" sqref="C4"/>
    </sheetView>
  </sheetViews>
  <sheetFormatPr defaultColWidth="9.140625" defaultRowHeight="12.75"/>
  <cols>
    <col min="1" max="1" width="10.421875" style="0" bestFit="1" customWidth="1"/>
    <col min="2" max="2" width="7.140625" style="0" customWidth="1"/>
    <col min="3" max="3" width="8.57421875" style="0" bestFit="1" customWidth="1"/>
    <col min="4" max="4" width="6.8515625" style="0" customWidth="1"/>
    <col min="5" max="5" width="7.57421875" style="0" customWidth="1"/>
    <col min="6" max="6" width="16.28125" style="0" customWidth="1"/>
    <col min="7" max="7" width="15.8515625" style="26" customWidth="1"/>
    <col min="8" max="8" width="45.421875" style="0" customWidth="1"/>
    <col min="9" max="9" width="42.57421875" style="0" bestFit="1" customWidth="1"/>
    <col min="10" max="11" width="43.28125" style="0" customWidth="1"/>
    <col min="19" max="19" width="9.8515625" style="0" customWidth="1"/>
    <col min="20" max="20" width="9.7109375" style="0" customWidth="1"/>
  </cols>
  <sheetData>
    <row r="1" spans="1:28" s="27" customFormat="1" ht="12.75">
      <c r="A1" s="27" t="s">
        <v>116</v>
      </c>
      <c r="B1" s="27" t="s">
        <v>117</v>
      </c>
      <c r="C1" s="27" t="s">
        <v>118</v>
      </c>
      <c r="D1" s="27" t="s">
        <v>119</v>
      </c>
      <c r="E1" s="27" t="s">
        <v>120</v>
      </c>
      <c r="F1" s="27" t="s">
        <v>121</v>
      </c>
      <c r="H1" s="27" t="s">
        <v>122</v>
      </c>
      <c r="I1" s="27" t="s">
        <v>123</v>
      </c>
      <c r="J1" s="27" t="s">
        <v>124</v>
      </c>
      <c r="K1" s="27" t="s">
        <v>121</v>
      </c>
      <c r="L1" s="27" t="s">
        <v>125</v>
      </c>
      <c r="M1" s="27" t="s">
        <v>126</v>
      </c>
      <c r="N1" s="25" t="s">
        <v>127</v>
      </c>
      <c r="O1" s="27" t="s">
        <v>128</v>
      </c>
      <c r="Q1" s="27" t="s">
        <v>325</v>
      </c>
      <c r="R1" s="27" t="s">
        <v>129</v>
      </c>
      <c r="S1" s="27" t="s">
        <v>130</v>
      </c>
      <c r="T1" s="27" t="s">
        <v>131</v>
      </c>
      <c r="U1" s="27" t="s">
        <v>132</v>
      </c>
      <c r="V1" s="27" t="s">
        <v>133</v>
      </c>
      <c r="W1" s="27" t="s">
        <v>134</v>
      </c>
      <c r="Y1" s="27" t="s">
        <v>334</v>
      </c>
      <c r="AA1" s="27" t="s">
        <v>424</v>
      </c>
      <c r="AB1" s="27" t="s">
        <v>425</v>
      </c>
    </row>
    <row r="2" spans="1:23" ht="12.75">
      <c r="A2" s="37" t="s">
        <v>129</v>
      </c>
      <c r="B2" s="37" t="s">
        <v>394</v>
      </c>
      <c r="C2" s="37"/>
      <c r="D2" s="37"/>
      <c r="E2" s="37"/>
      <c r="F2" s="37"/>
      <c r="G2" s="26">
        <f>IF(LEN(Form!M8)=10,1,0)</f>
        <v>0</v>
      </c>
      <c r="H2" s="37" t="s">
        <v>627</v>
      </c>
      <c r="I2" s="28"/>
      <c r="J2" s="28"/>
      <c r="K2" s="28"/>
      <c r="L2" s="28" t="s">
        <v>118</v>
      </c>
      <c r="M2" s="28" t="s">
        <v>332</v>
      </c>
      <c r="Q2">
        <f>COUNT(SalaryDetailCount)</f>
        <v>0</v>
      </c>
      <c r="R2">
        <f>COUNT(Challan!A7:Challan!A57)</f>
        <v>0</v>
      </c>
      <c r="S2">
        <f>COUNT(DeducteeCount)</f>
        <v>0</v>
      </c>
      <c r="T2" s="10">
        <f ca="1">TODAY()</f>
        <v>38777</v>
      </c>
      <c r="U2" s="10">
        <f ca="1">TODAY()</f>
        <v>38777</v>
      </c>
      <c r="V2" s="10"/>
      <c r="W2">
        <v>0</v>
      </c>
    </row>
    <row r="3" spans="1:19" ht="12.75">
      <c r="A3" t="s">
        <v>137</v>
      </c>
      <c r="B3" t="s">
        <v>138</v>
      </c>
      <c r="C3" t="s">
        <v>135</v>
      </c>
      <c r="D3" t="s">
        <v>135</v>
      </c>
      <c r="E3" t="s">
        <v>135</v>
      </c>
      <c r="F3" t="s">
        <v>135</v>
      </c>
      <c r="H3" s="28" t="s">
        <v>628</v>
      </c>
      <c r="I3" s="28" t="s">
        <v>447</v>
      </c>
      <c r="J3" s="28" t="s">
        <v>447</v>
      </c>
      <c r="K3" s="28" t="s">
        <v>447</v>
      </c>
      <c r="L3" s="28" t="s">
        <v>139</v>
      </c>
      <c r="Q3">
        <f>IF(Q2=0,"",Q2)</f>
      </c>
      <c r="R3">
        <f>IF(R2=0,"",R2)</f>
      </c>
      <c r="S3">
        <f>IF(S2=0,"",S2)</f>
      </c>
    </row>
    <row r="4" spans="1:12" ht="12.75">
      <c r="A4" t="s">
        <v>137</v>
      </c>
      <c r="B4" t="s">
        <v>140</v>
      </c>
      <c r="C4">
        <f>IF(LEFT(GovtOthers,1)="O","","")</f>
      </c>
      <c r="D4">
        <f>IF(LEFT(GovtOthers,1)="O","L10","")</f>
      </c>
      <c r="E4">
        <f>IF(LEFT(GovtOthers,1)="O","L10","")</f>
      </c>
      <c r="F4">
        <f>IF(LEFT(GovtOthers,1)="O","L10","")</f>
      </c>
      <c r="H4" s="28" t="s">
        <v>629</v>
      </c>
      <c r="I4" s="28" t="s">
        <v>448</v>
      </c>
      <c r="J4" s="28" t="s">
        <v>448</v>
      </c>
      <c r="K4" s="28" t="s">
        <v>448</v>
      </c>
      <c r="L4" s="28" t="s">
        <v>139</v>
      </c>
    </row>
    <row r="5" spans="1:28" ht="12.75">
      <c r="A5" t="s">
        <v>137</v>
      </c>
      <c r="B5" t="s">
        <v>215</v>
      </c>
      <c r="D5" t="s">
        <v>142</v>
      </c>
      <c r="E5" t="s">
        <v>142</v>
      </c>
      <c r="F5" t="s">
        <v>142</v>
      </c>
      <c r="H5" s="28"/>
      <c r="I5" s="28" t="s">
        <v>485</v>
      </c>
      <c r="J5" s="28" t="s">
        <v>485</v>
      </c>
      <c r="K5" s="28" t="s">
        <v>485</v>
      </c>
      <c r="L5" s="28" t="s">
        <v>139</v>
      </c>
      <c r="AA5" t="s">
        <v>142</v>
      </c>
      <c r="AB5" s="28" t="s">
        <v>485</v>
      </c>
    </row>
    <row r="6" spans="1:28" ht="12.75">
      <c r="A6" t="s">
        <v>137</v>
      </c>
      <c r="B6" t="s">
        <v>444</v>
      </c>
      <c r="D6" t="s">
        <v>142</v>
      </c>
      <c r="E6" t="s">
        <v>142</v>
      </c>
      <c r="F6" t="s">
        <v>142</v>
      </c>
      <c r="H6" s="28"/>
      <c r="I6" s="28" t="s">
        <v>486</v>
      </c>
      <c r="J6" s="28" t="s">
        <v>486</v>
      </c>
      <c r="K6" s="28" t="s">
        <v>486</v>
      </c>
      <c r="L6" s="28" t="s">
        <v>139</v>
      </c>
      <c r="AA6" t="s">
        <v>142</v>
      </c>
      <c r="AB6" s="28" t="s">
        <v>486</v>
      </c>
    </row>
    <row r="7" spans="1:28" ht="12.75">
      <c r="A7" t="s">
        <v>137</v>
      </c>
      <c r="B7" t="s">
        <v>436</v>
      </c>
      <c r="D7" t="s">
        <v>142</v>
      </c>
      <c r="E7" t="s">
        <v>142</v>
      </c>
      <c r="F7" t="s">
        <v>142</v>
      </c>
      <c r="H7" s="28"/>
      <c r="I7" t="s">
        <v>437</v>
      </c>
      <c r="J7" t="s">
        <v>437</v>
      </c>
      <c r="K7" t="s">
        <v>437</v>
      </c>
      <c r="L7" s="28" t="s">
        <v>139</v>
      </c>
      <c r="AA7" t="s">
        <v>142</v>
      </c>
      <c r="AB7" t="s">
        <v>437</v>
      </c>
    </row>
    <row r="8" spans="1:13" ht="12.75">
      <c r="A8" t="s">
        <v>137</v>
      </c>
      <c r="B8" t="s">
        <v>141</v>
      </c>
      <c r="C8" t="s">
        <v>142</v>
      </c>
      <c r="D8" t="s">
        <v>142</v>
      </c>
      <c r="E8" t="s">
        <v>44</v>
      </c>
      <c r="F8" t="s">
        <v>44</v>
      </c>
      <c r="H8" s="28" t="s">
        <v>143</v>
      </c>
      <c r="I8" s="29" t="s">
        <v>144</v>
      </c>
      <c r="J8" s="28" t="s">
        <v>145</v>
      </c>
      <c r="K8" s="28" t="s">
        <v>145</v>
      </c>
      <c r="L8" s="28" t="s">
        <v>139</v>
      </c>
      <c r="M8" s="28"/>
    </row>
    <row r="9" spans="1:12" ht="12.75">
      <c r="A9" s="28" t="s">
        <v>137</v>
      </c>
      <c r="B9" s="28" t="s">
        <v>146</v>
      </c>
      <c r="C9" s="30" t="s">
        <v>142</v>
      </c>
      <c r="D9" s="30" t="s">
        <v>142</v>
      </c>
      <c r="E9" s="31" t="s">
        <v>44</v>
      </c>
      <c r="F9" s="31" t="s">
        <v>44</v>
      </c>
      <c r="G9" s="31"/>
      <c r="H9" s="28" t="s">
        <v>630</v>
      </c>
      <c r="I9" s="28" t="s">
        <v>147</v>
      </c>
      <c r="J9" s="28" t="s">
        <v>148</v>
      </c>
      <c r="K9" s="28" t="s">
        <v>148</v>
      </c>
      <c r="L9" s="28" t="s">
        <v>139</v>
      </c>
    </row>
    <row r="10" spans="1:12" ht="12.75">
      <c r="A10" s="28" t="s">
        <v>137</v>
      </c>
      <c r="B10" s="28" t="s">
        <v>149</v>
      </c>
      <c r="C10" s="30"/>
      <c r="D10" s="30"/>
      <c r="E10" s="31" t="s">
        <v>44</v>
      </c>
      <c r="F10" s="31" t="s">
        <v>44</v>
      </c>
      <c r="G10" s="32"/>
      <c r="H10" s="28" t="s">
        <v>631</v>
      </c>
      <c r="I10" s="28" t="s">
        <v>147</v>
      </c>
      <c r="J10" s="28" t="s">
        <v>150</v>
      </c>
      <c r="K10" s="28" t="s">
        <v>150</v>
      </c>
      <c r="L10" s="28" t="s">
        <v>139</v>
      </c>
    </row>
    <row r="11" spans="1:12" ht="12.75">
      <c r="A11" s="28" t="s">
        <v>137</v>
      </c>
      <c r="B11" s="28" t="s">
        <v>151</v>
      </c>
      <c r="C11" s="30"/>
      <c r="D11" s="30"/>
      <c r="E11" s="31" t="s">
        <v>44</v>
      </c>
      <c r="F11" s="31" t="s">
        <v>44</v>
      </c>
      <c r="G11" s="32"/>
      <c r="H11" s="28" t="s">
        <v>632</v>
      </c>
      <c r="I11" s="28" t="s">
        <v>147</v>
      </c>
      <c r="J11" s="28" t="s">
        <v>152</v>
      </c>
      <c r="K11" s="28" t="s">
        <v>152</v>
      </c>
      <c r="L11" s="28" t="s">
        <v>139</v>
      </c>
    </row>
    <row r="12" spans="1:12" ht="12.75">
      <c r="A12" s="28" t="s">
        <v>137</v>
      </c>
      <c r="B12" s="28" t="s">
        <v>153</v>
      </c>
      <c r="C12" s="30"/>
      <c r="D12" s="30"/>
      <c r="E12" s="31" t="s">
        <v>44</v>
      </c>
      <c r="F12" s="31" t="s">
        <v>44</v>
      </c>
      <c r="G12" s="32"/>
      <c r="H12" s="28" t="s">
        <v>640</v>
      </c>
      <c r="I12" s="28" t="s">
        <v>147</v>
      </c>
      <c r="J12" s="28" t="s">
        <v>154</v>
      </c>
      <c r="K12" s="28" t="s">
        <v>154</v>
      </c>
      <c r="L12" s="28" t="s">
        <v>139</v>
      </c>
    </row>
    <row r="13" spans="1:12" ht="12.75">
      <c r="A13" s="28" t="s">
        <v>137</v>
      </c>
      <c r="B13" s="28" t="s">
        <v>155</v>
      </c>
      <c r="C13" s="30" t="s">
        <v>142</v>
      </c>
      <c r="D13" s="30" t="s">
        <v>142</v>
      </c>
      <c r="E13" s="31" t="s">
        <v>44</v>
      </c>
      <c r="F13" s="31" t="s">
        <v>44</v>
      </c>
      <c r="G13" s="32"/>
      <c r="H13" s="28" t="s">
        <v>633</v>
      </c>
      <c r="I13" s="28" t="s">
        <v>450</v>
      </c>
      <c r="J13" s="28" t="s">
        <v>156</v>
      </c>
      <c r="K13" s="28" t="s">
        <v>157</v>
      </c>
      <c r="L13" s="28" t="s">
        <v>139</v>
      </c>
    </row>
    <row r="14" spans="1:12" ht="12.75">
      <c r="A14" s="28" t="s">
        <v>137</v>
      </c>
      <c r="B14" s="28" t="s">
        <v>158</v>
      </c>
      <c r="C14" s="30" t="s">
        <v>142</v>
      </c>
      <c r="D14" s="30" t="s">
        <v>142</v>
      </c>
      <c r="E14" s="31" t="s">
        <v>44</v>
      </c>
      <c r="F14" s="31" t="s">
        <v>44</v>
      </c>
      <c r="G14" s="32"/>
      <c r="H14" s="28" t="s">
        <v>634</v>
      </c>
      <c r="I14" s="28" t="s">
        <v>161</v>
      </c>
      <c r="J14" s="28" t="s">
        <v>162</v>
      </c>
      <c r="K14" s="28" t="s">
        <v>162</v>
      </c>
      <c r="L14" s="28" t="s">
        <v>139</v>
      </c>
    </row>
    <row r="15" spans="1:12" ht="12.75">
      <c r="A15" s="28" t="s">
        <v>137</v>
      </c>
      <c r="B15" s="28" t="s">
        <v>158</v>
      </c>
      <c r="C15" s="30" t="s">
        <v>159</v>
      </c>
      <c r="D15" s="30" t="s">
        <v>160</v>
      </c>
      <c r="E15" s="31" t="s">
        <v>44</v>
      </c>
      <c r="F15" s="31" t="s">
        <v>44</v>
      </c>
      <c r="G15" s="32"/>
      <c r="H15" s="28" t="s">
        <v>635</v>
      </c>
      <c r="I15" s="28" t="s">
        <v>451</v>
      </c>
      <c r="J15" s="28" t="s">
        <v>162</v>
      </c>
      <c r="K15" s="28" t="s">
        <v>162</v>
      </c>
      <c r="L15" s="28" t="s">
        <v>139</v>
      </c>
    </row>
    <row r="16" spans="1:12" ht="12.75">
      <c r="A16" s="28" t="s">
        <v>163</v>
      </c>
      <c r="B16" s="28" t="s">
        <v>164</v>
      </c>
      <c r="C16" s="30"/>
      <c r="D16" s="30"/>
      <c r="E16" s="31" t="s">
        <v>44</v>
      </c>
      <c r="F16" s="31" t="s">
        <v>44</v>
      </c>
      <c r="G16" s="32"/>
      <c r="H16" s="29" t="s">
        <v>165</v>
      </c>
      <c r="I16" s="29" t="s">
        <v>165</v>
      </c>
      <c r="J16" s="29" t="s">
        <v>166</v>
      </c>
      <c r="K16" s="29" t="s">
        <v>166</v>
      </c>
      <c r="L16" s="28" t="s">
        <v>139</v>
      </c>
    </row>
    <row r="17" spans="1:12" ht="14.25" customHeight="1">
      <c r="A17" s="28" t="s">
        <v>137</v>
      </c>
      <c r="B17" s="28" t="s">
        <v>167</v>
      </c>
      <c r="C17" s="30" t="s">
        <v>142</v>
      </c>
      <c r="D17" s="30" t="s">
        <v>142</v>
      </c>
      <c r="E17" s="31" t="s">
        <v>44</v>
      </c>
      <c r="F17" s="31" t="s">
        <v>44</v>
      </c>
      <c r="G17" s="32"/>
      <c r="H17" s="33" t="s">
        <v>168</v>
      </c>
      <c r="I17" s="33" t="s">
        <v>168</v>
      </c>
      <c r="J17" s="33" t="s">
        <v>169</v>
      </c>
      <c r="K17" s="33" t="s">
        <v>169</v>
      </c>
      <c r="L17" s="28" t="s">
        <v>139</v>
      </c>
    </row>
    <row r="18" spans="1:12" ht="12.75">
      <c r="A18" s="28" t="s">
        <v>137</v>
      </c>
      <c r="B18" s="28" t="s">
        <v>170</v>
      </c>
      <c r="C18" s="30" t="s">
        <v>142</v>
      </c>
      <c r="D18" s="30" t="s">
        <v>142</v>
      </c>
      <c r="E18" s="31" t="s">
        <v>44</v>
      </c>
      <c r="F18" s="31" t="s">
        <v>44</v>
      </c>
      <c r="G18" s="32"/>
      <c r="H18" s="28" t="s">
        <v>641</v>
      </c>
      <c r="I18" s="28" t="s">
        <v>171</v>
      </c>
      <c r="J18" s="28" t="s">
        <v>172</v>
      </c>
      <c r="K18" s="28" t="s">
        <v>172</v>
      </c>
      <c r="L18" s="28" t="s">
        <v>139</v>
      </c>
    </row>
    <row r="19" spans="1:12" ht="12.75">
      <c r="A19" s="28" t="s">
        <v>137</v>
      </c>
      <c r="B19" s="28" t="s">
        <v>173</v>
      </c>
      <c r="C19" s="30"/>
      <c r="D19" s="30"/>
      <c r="E19" s="31" t="s">
        <v>44</v>
      </c>
      <c r="F19" s="31" t="s">
        <v>44</v>
      </c>
      <c r="G19" s="32"/>
      <c r="H19" s="28" t="s">
        <v>642</v>
      </c>
      <c r="I19" s="28" t="s">
        <v>174</v>
      </c>
      <c r="J19" s="28" t="s">
        <v>175</v>
      </c>
      <c r="K19" s="28" t="s">
        <v>175</v>
      </c>
      <c r="L19" s="28" t="s">
        <v>139</v>
      </c>
    </row>
    <row r="20" spans="1:12" ht="12.75">
      <c r="A20" s="28" t="s">
        <v>137</v>
      </c>
      <c r="B20" s="28" t="s">
        <v>176</v>
      </c>
      <c r="C20" s="30"/>
      <c r="D20" s="30"/>
      <c r="E20" s="31" t="s">
        <v>44</v>
      </c>
      <c r="F20" s="31" t="s">
        <v>44</v>
      </c>
      <c r="G20" s="32"/>
      <c r="H20" s="28" t="s">
        <v>644</v>
      </c>
      <c r="I20" s="28" t="s">
        <v>177</v>
      </c>
      <c r="J20" s="28" t="s">
        <v>178</v>
      </c>
      <c r="K20" s="28" t="s">
        <v>178</v>
      </c>
      <c r="L20" s="28" t="s">
        <v>139</v>
      </c>
    </row>
    <row r="21" spans="1:12" ht="12.75">
      <c r="A21" s="28" t="s">
        <v>137</v>
      </c>
      <c r="B21" s="28" t="s">
        <v>179</v>
      </c>
      <c r="C21" s="30"/>
      <c r="D21" s="30"/>
      <c r="E21" s="31" t="s">
        <v>44</v>
      </c>
      <c r="F21" s="31" t="s">
        <v>44</v>
      </c>
      <c r="G21" s="32"/>
      <c r="H21" s="28" t="s">
        <v>643</v>
      </c>
      <c r="I21" s="28" t="s">
        <v>180</v>
      </c>
      <c r="J21" s="28" t="s">
        <v>181</v>
      </c>
      <c r="K21" s="28" t="s">
        <v>181</v>
      </c>
      <c r="L21" s="28" t="s">
        <v>139</v>
      </c>
    </row>
    <row r="22" spans="1:12" ht="12.75">
      <c r="A22" s="28" t="s">
        <v>137</v>
      </c>
      <c r="B22" s="28" t="s">
        <v>182</v>
      </c>
      <c r="C22" s="30"/>
      <c r="D22" s="30"/>
      <c r="E22" s="31" t="s">
        <v>44</v>
      </c>
      <c r="F22" s="31" t="s">
        <v>44</v>
      </c>
      <c r="G22" s="32"/>
      <c r="H22" s="28" t="s">
        <v>645</v>
      </c>
      <c r="I22" s="28" t="s">
        <v>183</v>
      </c>
      <c r="J22" s="28" t="s">
        <v>184</v>
      </c>
      <c r="K22" s="28" t="s">
        <v>184</v>
      </c>
      <c r="L22" s="28" t="s">
        <v>139</v>
      </c>
    </row>
    <row r="23" spans="1:12" ht="12.75">
      <c r="A23" s="28" t="s">
        <v>137</v>
      </c>
      <c r="B23" s="28" t="s">
        <v>185</v>
      </c>
      <c r="C23" s="30" t="s">
        <v>142</v>
      </c>
      <c r="D23" s="30" t="s">
        <v>142</v>
      </c>
      <c r="E23" s="31" t="s">
        <v>44</v>
      </c>
      <c r="F23" s="31" t="s">
        <v>44</v>
      </c>
      <c r="G23" s="32"/>
      <c r="H23" s="28" t="s">
        <v>186</v>
      </c>
      <c r="I23" s="28" t="s">
        <v>186</v>
      </c>
      <c r="J23" s="28" t="s">
        <v>187</v>
      </c>
      <c r="K23" s="28" t="s">
        <v>187</v>
      </c>
      <c r="L23" s="28" t="s">
        <v>139</v>
      </c>
    </row>
    <row r="24" spans="1:12" ht="12.75">
      <c r="A24" s="28" t="s">
        <v>137</v>
      </c>
      <c r="B24" s="28" t="s">
        <v>188</v>
      </c>
      <c r="C24" s="30" t="s">
        <v>142</v>
      </c>
      <c r="D24" s="30" t="s">
        <v>142</v>
      </c>
      <c r="E24" s="31" t="s">
        <v>44</v>
      </c>
      <c r="F24" s="31" t="s">
        <v>44</v>
      </c>
      <c r="G24" s="32"/>
      <c r="H24" s="28" t="s">
        <v>189</v>
      </c>
      <c r="I24" s="28" t="s">
        <v>189</v>
      </c>
      <c r="J24" s="28" t="s">
        <v>190</v>
      </c>
      <c r="K24" s="28" t="s">
        <v>190</v>
      </c>
      <c r="L24" s="28" t="s">
        <v>139</v>
      </c>
    </row>
    <row r="25" spans="1:12" ht="12.75">
      <c r="A25" s="28" t="s">
        <v>137</v>
      </c>
      <c r="B25" s="28" t="s">
        <v>191</v>
      </c>
      <c r="C25" s="30"/>
      <c r="D25" s="30"/>
      <c r="E25" s="31" t="s">
        <v>44</v>
      </c>
      <c r="F25" s="31" t="s">
        <v>44</v>
      </c>
      <c r="G25" s="32"/>
      <c r="H25" s="28" t="s">
        <v>646</v>
      </c>
      <c r="I25" s="28" t="s">
        <v>192</v>
      </c>
      <c r="J25" s="28" t="s">
        <v>193</v>
      </c>
      <c r="K25" s="28" t="s">
        <v>193</v>
      </c>
      <c r="L25" s="28" t="s">
        <v>139</v>
      </c>
    </row>
    <row r="26" spans="1:28" ht="12.75">
      <c r="A26" s="28" t="s">
        <v>137</v>
      </c>
      <c r="B26" s="28" t="s">
        <v>395</v>
      </c>
      <c r="C26" s="30" t="s">
        <v>142</v>
      </c>
      <c r="D26" s="30" t="s">
        <v>142</v>
      </c>
      <c r="E26" s="31" t="s">
        <v>142</v>
      </c>
      <c r="F26" s="31" t="s">
        <v>142</v>
      </c>
      <c r="G26" s="32"/>
      <c r="H26" s="28" t="s">
        <v>396</v>
      </c>
      <c r="I26" s="28" t="s">
        <v>396</v>
      </c>
      <c r="J26" s="28" t="s">
        <v>396</v>
      </c>
      <c r="K26" s="28" t="s">
        <v>396</v>
      </c>
      <c r="L26" s="28" t="s">
        <v>139</v>
      </c>
      <c r="AA26" t="s">
        <v>142</v>
      </c>
      <c r="AB26" s="28" t="s">
        <v>449</v>
      </c>
    </row>
    <row r="27" spans="1:28" ht="12.75">
      <c r="A27" s="28" t="s">
        <v>137</v>
      </c>
      <c r="B27" s="28" t="s">
        <v>217</v>
      </c>
      <c r="C27" s="30" t="s">
        <v>142</v>
      </c>
      <c r="D27" s="30" t="s">
        <v>142</v>
      </c>
      <c r="E27" s="31" t="s">
        <v>142</v>
      </c>
      <c r="F27" s="31" t="s">
        <v>142</v>
      </c>
      <c r="G27" s="32"/>
      <c r="H27" s="28" t="s">
        <v>404</v>
      </c>
      <c r="I27" s="28" t="s">
        <v>404</v>
      </c>
      <c r="J27" s="28" t="s">
        <v>404</v>
      </c>
      <c r="K27" s="28" t="s">
        <v>404</v>
      </c>
      <c r="L27" s="28" t="s">
        <v>139</v>
      </c>
      <c r="AA27" t="s">
        <v>142</v>
      </c>
      <c r="AB27" t="s">
        <v>438</v>
      </c>
    </row>
    <row r="28" spans="1:12" ht="12.75">
      <c r="A28" s="28" t="s">
        <v>137</v>
      </c>
      <c r="B28" s="28" t="s">
        <v>405</v>
      </c>
      <c r="C28" s="30" t="s">
        <v>142</v>
      </c>
      <c r="D28" s="30" t="s">
        <v>142</v>
      </c>
      <c r="E28" s="31"/>
      <c r="F28" s="31"/>
      <c r="G28" s="32"/>
      <c r="H28" s="28" t="s">
        <v>636</v>
      </c>
      <c r="I28" s="28" t="s">
        <v>406</v>
      </c>
      <c r="J28" s="28"/>
      <c r="K28" s="28"/>
      <c r="L28" s="28" t="s">
        <v>139</v>
      </c>
    </row>
    <row r="29" spans="1:12" ht="12.75">
      <c r="A29" s="28" t="s">
        <v>137</v>
      </c>
      <c r="B29" s="28" t="s">
        <v>454</v>
      </c>
      <c r="C29" s="30" t="s">
        <v>142</v>
      </c>
      <c r="D29" s="30" t="s">
        <v>142</v>
      </c>
      <c r="E29" s="31"/>
      <c r="F29" s="31"/>
      <c r="G29" s="32"/>
      <c r="H29" s="28" t="s">
        <v>647</v>
      </c>
      <c r="I29" s="28" t="s">
        <v>406</v>
      </c>
      <c r="J29" s="28"/>
      <c r="K29" s="28"/>
      <c r="L29" s="28" t="s">
        <v>139</v>
      </c>
    </row>
    <row r="30" spans="1:12" ht="12.75">
      <c r="A30" s="28" t="s">
        <v>137</v>
      </c>
      <c r="B30" s="28" t="s">
        <v>442</v>
      </c>
      <c r="C30" s="30"/>
      <c r="D30" s="30"/>
      <c r="E30" s="31"/>
      <c r="F30" s="31"/>
      <c r="G30" s="32"/>
      <c r="H30" s="28"/>
      <c r="I30" s="28"/>
      <c r="J30" s="28"/>
      <c r="K30" s="28"/>
      <c r="L30" s="28" t="s">
        <v>139</v>
      </c>
    </row>
    <row r="31" spans="1:12" ht="12.75">
      <c r="A31" s="28" t="s">
        <v>137</v>
      </c>
      <c r="B31" s="28" t="s">
        <v>443</v>
      </c>
      <c r="C31" s="30"/>
      <c r="D31" s="30"/>
      <c r="E31" s="31"/>
      <c r="F31" s="31"/>
      <c r="G31" s="32"/>
      <c r="H31" s="28"/>
      <c r="I31" s="28"/>
      <c r="J31" s="28"/>
      <c r="K31" s="28"/>
      <c r="L31" s="28" t="s">
        <v>139</v>
      </c>
    </row>
    <row r="32" spans="1:28" ht="12.75">
      <c r="A32" t="s">
        <v>137</v>
      </c>
      <c r="B32" s="28" t="s">
        <v>439</v>
      </c>
      <c r="C32" s="30" t="s">
        <v>142</v>
      </c>
      <c r="D32" s="30" t="s">
        <v>142</v>
      </c>
      <c r="E32" s="31" t="s">
        <v>142</v>
      </c>
      <c r="F32" s="31" t="s">
        <v>142</v>
      </c>
      <c r="G32" s="32"/>
      <c r="H32" t="s">
        <v>637</v>
      </c>
      <c r="I32" t="s">
        <v>440</v>
      </c>
      <c r="J32" t="s">
        <v>440</v>
      </c>
      <c r="K32" t="s">
        <v>440</v>
      </c>
      <c r="L32" s="28" t="s">
        <v>139</v>
      </c>
      <c r="M32" s="28"/>
      <c r="AA32" t="s">
        <v>142</v>
      </c>
      <c r="AB32" t="s">
        <v>440</v>
      </c>
    </row>
    <row r="33" spans="1:28" ht="12.75">
      <c r="A33" s="28" t="s">
        <v>137</v>
      </c>
      <c r="B33" s="28" t="s">
        <v>215</v>
      </c>
      <c r="C33" s="28"/>
      <c r="D33" s="33" t="s">
        <v>142</v>
      </c>
      <c r="E33" s="33" t="s">
        <v>142</v>
      </c>
      <c r="F33" s="33" t="s">
        <v>142</v>
      </c>
      <c r="G33" s="26" t="s">
        <v>44</v>
      </c>
      <c r="H33" s="28"/>
      <c r="I33" s="28" t="s">
        <v>433</v>
      </c>
      <c r="J33" s="28" t="s">
        <v>433</v>
      </c>
      <c r="K33" s="28" t="s">
        <v>433</v>
      </c>
      <c r="L33" s="28" t="s">
        <v>139</v>
      </c>
      <c r="M33" s="28"/>
      <c r="AA33" t="s">
        <v>142</v>
      </c>
      <c r="AB33" s="28" t="s">
        <v>434</v>
      </c>
    </row>
    <row r="34" spans="1:28" ht="12.75">
      <c r="A34" s="28" t="s">
        <v>137</v>
      </c>
      <c r="B34" s="28" t="s">
        <v>444</v>
      </c>
      <c r="C34" s="28"/>
      <c r="D34" s="33" t="s">
        <v>142</v>
      </c>
      <c r="E34" s="33" t="s">
        <v>142</v>
      </c>
      <c r="F34" s="33" t="s">
        <v>142</v>
      </c>
      <c r="H34" s="28"/>
      <c r="I34" s="28" t="s">
        <v>216</v>
      </c>
      <c r="J34" s="28" t="s">
        <v>216</v>
      </c>
      <c r="K34" s="28" t="s">
        <v>216</v>
      </c>
      <c r="L34" s="28" t="s">
        <v>139</v>
      </c>
      <c r="M34" s="28"/>
      <c r="AA34" t="s">
        <v>142</v>
      </c>
      <c r="AB34" s="28" t="s">
        <v>435</v>
      </c>
    </row>
    <row r="35" spans="1:12" ht="12.75">
      <c r="A35" s="28" t="s">
        <v>137</v>
      </c>
      <c r="B35" s="28" t="s">
        <v>217</v>
      </c>
      <c r="C35" s="28" t="s">
        <v>142</v>
      </c>
      <c r="D35" s="33"/>
      <c r="E35" s="33"/>
      <c r="F35" s="33"/>
      <c r="H35" s="28" t="s">
        <v>218</v>
      </c>
      <c r="I35" s="28" t="s">
        <v>219</v>
      </c>
      <c r="J35" s="28" t="s">
        <v>219</v>
      </c>
      <c r="K35" s="28" t="s">
        <v>219</v>
      </c>
      <c r="L35" s="28" t="s">
        <v>139</v>
      </c>
    </row>
    <row r="36" spans="1:12" ht="12.75">
      <c r="A36" s="28" t="s">
        <v>137</v>
      </c>
      <c r="B36" s="28" t="s">
        <v>220</v>
      </c>
      <c r="C36" s="28" t="s">
        <v>142</v>
      </c>
      <c r="D36" s="33"/>
      <c r="E36" s="33"/>
      <c r="F36" s="33"/>
      <c r="H36" s="28" t="s">
        <v>221</v>
      </c>
      <c r="I36" s="28" t="s">
        <v>222</v>
      </c>
      <c r="J36" s="28" t="s">
        <v>222</v>
      </c>
      <c r="K36" s="28" t="s">
        <v>222</v>
      </c>
      <c r="L36" s="28" t="s">
        <v>139</v>
      </c>
    </row>
    <row r="37" spans="1:12" ht="12.75">
      <c r="A37" s="28" t="s">
        <v>137</v>
      </c>
      <c r="B37" s="28" t="s">
        <v>482</v>
      </c>
      <c r="C37" s="28" t="s">
        <v>142</v>
      </c>
      <c r="D37" s="33"/>
      <c r="E37" s="33"/>
      <c r="F37" s="33"/>
      <c r="H37" s="28" t="s">
        <v>484</v>
      </c>
      <c r="I37" s="28"/>
      <c r="J37" s="28"/>
      <c r="K37" s="28"/>
      <c r="L37" s="28" t="s">
        <v>139</v>
      </c>
    </row>
    <row r="38" spans="1:12" ht="12.75">
      <c r="A38" s="28" t="s">
        <v>137</v>
      </c>
      <c r="B38" s="28" t="s">
        <v>483</v>
      </c>
      <c r="C38" s="28" t="str">
        <f>IF(Form!M43="Y","M","Blank")</f>
        <v>Blank</v>
      </c>
      <c r="D38" s="33" t="str">
        <f>IF(Form!M43="Y","M","Blank")</f>
        <v>Blank</v>
      </c>
      <c r="E38" s="33"/>
      <c r="F38" s="33"/>
      <c r="H38" s="28" t="s">
        <v>489</v>
      </c>
      <c r="I38" s="28" t="s">
        <v>489</v>
      </c>
      <c r="J38" s="28"/>
      <c r="K38" s="28"/>
      <c r="L38" s="28" t="s">
        <v>139</v>
      </c>
    </row>
    <row r="39" spans="1:12" ht="12.75">
      <c r="A39" s="28" t="s">
        <v>137</v>
      </c>
      <c r="B39" s="28" t="s">
        <v>487</v>
      </c>
      <c r="C39" s="28" t="s">
        <v>142</v>
      </c>
      <c r="D39" s="33" t="s">
        <v>142</v>
      </c>
      <c r="E39" s="33"/>
      <c r="F39" s="33"/>
      <c r="H39" s="28" t="s">
        <v>455</v>
      </c>
      <c r="I39" s="28" t="s">
        <v>455</v>
      </c>
      <c r="J39" s="28"/>
      <c r="K39" s="28"/>
      <c r="L39" s="28" t="s">
        <v>139</v>
      </c>
    </row>
    <row r="40" spans="1:12" ht="12.75">
      <c r="A40" s="28" t="s">
        <v>137</v>
      </c>
      <c r="B40" s="28" t="s">
        <v>585</v>
      </c>
      <c r="C40" s="28">
        <f>IF(LEFT(Form!Y46,1)="Y","M","")</f>
      </c>
      <c r="D40" s="33"/>
      <c r="E40" s="33"/>
      <c r="F40" s="33"/>
      <c r="H40" s="28" t="s">
        <v>586</v>
      </c>
      <c r="I40" s="28"/>
      <c r="J40" s="28"/>
      <c r="K40" s="28"/>
      <c r="L40" s="28" t="s">
        <v>139</v>
      </c>
    </row>
    <row r="41" spans="1:13" ht="12.75">
      <c r="A41" s="28" t="s">
        <v>129</v>
      </c>
      <c r="B41" s="28" t="s">
        <v>196</v>
      </c>
      <c r="C41" s="28" t="s">
        <v>142</v>
      </c>
      <c r="D41" s="33"/>
      <c r="E41" s="33"/>
      <c r="F41" s="33" t="s">
        <v>142</v>
      </c>
      <c r="H41" s="28" t="s">
        <v>457</v>
      </c>
      <c r="I41" s="28"/>
      <c r="J41" s="28"/>
      <c r="K41" s="28" t="s">
        <v>457</v>
      </c>
      <c r="L41" s="28" t="s">
        <v>118</v>
      </c>
      <c r="M41" s="28" t="s">
        <v>332</v>
      </c>
    </row>
    <row r="42" spans="1:14" ht="12.75">
      <c r="A42" s="28" t="s">
        <v>129</v>
      </c>
      <c r="B42" s="28" t="s">
        <v>458</v>
      </c>
      <c r="C42" s="30" t="s">
        <v>142</v>
      </c>
      <c r="D42" s="30"/>
      <c r="E42" s="31" t="s">
        <v>142</v>
      </c>
      <c r="F42" s="31" t="s">
        <v>142</v>
      </c>
      <c r="G42" s="32"/>
      <c r="H42" s="28" t="s">
        <v>459</v>
      </c>
      <c r="I42" s="28"/>
      <c r="J42" s="28" t="s">
        <v>459</v>
      </c>
      <c r="K42" s="28" t="s">
        <v>459</v>
      </c>
      <c r="L42" s="28" t="s">
        <v>118</v>
      </c>
      <c r="M42" s="28" t="s">
        <v>332</v>
      </c>
      <c r="N42" s="32"/>
    </row>
    <row r="43" spans="1:14" ht="12.75">
      <c r="A43" s="28" t="s">
        <v>129</v>
      </c>
      <c r="B43" s="28" t="s">
        <v>481</v>
      </c>
      <c r="C43" s="30" t="s">
        <v>142</v>
      </c>
      <c r="D43" s="30"/>
      <c r="E43" s="31" t="s">
        <v>142</v>
      </c>
      <c r="F43" s="31" t="s">
        <v>142</v>
      </c>
      <c r="G43" s="32"/>
      <c r="H43" s="28" t="s">
        <v>460</v>
      </c>
      <c r="I43" s="28"/>
      <c r="J43" s="28" t="s">
        <v>460</v>
      </c>
      <c r="K43" s="28" t="s">
        <v>460</v>
      </c>
      <c r="L43" s="28" t="s">
        <v>118</v>
      </c>
      <c r="M43" s="28" t="s">
        <v>332</v>
      </c>
      <c r="N43" s="32"/>
    </row>
    <row r="44" spans="1:14" ht="12.75">
      <c r="A44" s="28" t="s">
        <v>129</v>
      </c>
      <c r="B44" s="28" t="s">
        <v>456</v>
      </c>
      <c r="C44" s="30" t="s">
        <v>142</v>
      </c>
      <c r="D44" s="30"/>
      <c r="E44" s="31" t="s">
        <v>142</v>
      </c>
      <c r="F44" s="31" t="s">
        <v>142</v>
      </c>
      <c r="G44" s="32"/>
      <c r="H44" s="28" t="s">
        <v>195</v>
      </c>
      <c r="I44" s="28" t="s">
        <v>195</v>
      </c>
      <c r="J44" s="28" t="s">
        <v>195</v>
      </c>
      <c r="K44" s="28" t="s">
        <v>195</v>
      </c>
      <c r="L44" s="28" t="s">
        <v>118</v>
      </c>
      <c r="M44" s="28" t="s">
        <v>332</v>
      </c>
      <c r="N44" s="32"/>
    </row>
    <row r="45" spans="1:14" ht="12.75">
      <c r="A45" s="28" t="s">
        <v>129</v>
      </c>
      <c r="B45" s="28" t="s">
        <v>452</v>
      </c>
      <c r="C45" s="30" t="s">
        <v>159</v>
      </c>
      <c r="D45" s="30"/>
      <c r="E45" s="31"/>
      <c r="F45" s="31"/>
      <c r="G45" s="32"/>
      <c r="H45" s="28" t="s">
        <v>453</v>
      </c>
      <c r="I45" s="28" t="s">
        <v>453</v>
      </c>
      <c r="J45" s="28" t="s">
        <v>453</v>
      </c>
      <c r="K45" s="28" t="s">
        <v>453</v>
      </c>
      <c r="L45" s="28" t="s">
        <v>118</v>
      </c>
      <c r="M45" s="28" t="s">
        <v>332</v>
      </c>
      <c r="N45" s="32"/>
    </row>
    <row r="46" spans="1:13" ht="12.75">
      <c r="A46" s="28" t="s">
        <v>129</v>
      </c>
      <c r="B46" s="28" t="s">
        <v>197</v>
      </c>
      <c r="C46" s="30" t="s">
        <v>159</v>
      </c>
      <c r="D46" s="30"/>
      <c r="E46" s="31" t="s">
        <v>159</v>
      </c>
      <c r="F46" s="31" t="s">
        <v>159</v>
      </c>
      <c r="G46" s="32" t="s">
        <v>44</v>
      </c>
      <c r="H46" s="28" t="s">
        <v>198</v>
      </c>
      <c r="I46" s="28" t="s">
        <v>198</v>
      </c>
      <c r="J46" s="28" t="s">
        <v>198</v>
      </c>
      <c r="K46" s="28" t="s">
        <v>198</v>
      </c>
      <c r="L46" s="28" t="s">
        <v>118</v>
      </c>
      <c r="M46" s="28" t="s">
        <v>332</v>
      </c>
    </row>
    <row r="47" spans="1:13" ht="12.75">
      <c r="A47" s="28" t="s">
        <v>129</v>
      </c>
      <c r="B47" s="28" t="s">
        <v>199</v>
      </c>
      <c r="C47" s="30" t="s">
        <v>159</v>
      </c>
      <c r="D47" s="30"/>
      <c r="E47" s="31" t="s">
        <v>159</v>
      </c>
      <c r="F47" s="31" t="s">
        <v>159</v>
      </c>
      <c r="G47" s="32" t="s">
        <v>44</v>
      </c>
      <c r="H47" s="28" t="s">
        <v>200</v>
      </c>
      <c r="I47" s="28" t="s">
        <v>200</v>
      </c>
      <c r="J47" s="28" t="s">
        <v>200</v>
      </c>
      <c r="K47" s="28" t="s">
        <v>200</v>
      </c>
      <c r="L47" s="28" t="s">
        <v>118</v>
      </c>
      <c r="M47" s="28" t="s">
        <v>332</v>
      </c>
    </row>
    <row r="48" spans="1:13" ht="12.75">
      <c r="A48" s="28" t="s">
        <v>129</v>
      </c>
      <c r="B48" s="28" t="s">
        <v>201</v>
      </c>
      <c r="C48" s="30" t="s">
        <v>159</v>
      </c>
      <c r="D48" s="30"/>
      <c r="E48" s="31" t="s">
        <v>159</v>
      </c>
      <c r="F48" s="31" t="s">
        <v>159</v>
      </c>
      <c r="G48" s="32" t="s">
        <v>44</v>
      </c>
      <c r="H48" s="28" t="s">
        <v>202</v>
      </c>
      <c r="I48" s="28" t="s">
        <v>202</v>
      </c>
      <c r="J48" s="28" t="s">
        <v>202</v>
      </c>
      <c r="K48" s="28" t="s">
        <v>202</v>
      </c>
      <c r="L48" s="28" t="s">
        <v>118</v>
      </c>
      <c r="M48" s="28" t="s">
        <v>332</v>
      </c>
    </row>
    <row r="49" spans="1:13" ht="12.75">
      <c r="A49" s="28" t="s">
        <v>129</v>
      </c>
      <c r="B49" s="28" t="s">
        <v>203</v>
      </c>
      <c r="C49" s="30" t="s">
        <v>159</v>
      </c>
      <c r="D49" s="30"/>
      <c r="E49" s="31" t="s">
        <v>159</v>
      </c>
      <c r="F49" s="31" t="s">
        <v>159</v>
      </c>
      <c r="G49" s="32" t="s">
        <v>44</v>
      </c>
      <c r="H49" s="28" t="s">
        <v>204</v>
      </c>
      <c r="I49" s="28" t="s">
        <v>204</v>
      </c>
      <c r="J49" s="28" t="s">
        <v>204</v>
      </c>
      <c r="K49" s="28" t="s">
        <v>204</v>
      </c>
      <c r="L49" s="28" t="s">
        <v>118</v>
      </c>
      <c r="M49" s="28" t="s">
        <v>332</v>
      </c>
    </row>
    <row r="50" spans="1:13" ht="12.75">
      <c r="A50" s="28" t="s">
        <v>129</v>
      </c>
      <c r="B50" s="28" t="s">
        <v>205</v>
      </c>
      <c r="C50" s="30" t="s">
        <v>159</v>
      </c>
      <c r="D50" s="30"/>
      <c r="E50" s="31" t="s">
        <v>159</v>
      </c>
      <c r="F50" s="31" t="s">
        <v>159</v>
      </c>
      <c r="G50" s="32" t="s">
        <v>44</v>
      </c>
      <c r="H50" s="28" t="s">
        <v>206</v>
      </c>
      <c r="I50" s="28" t="s">
        <v>206</v>
      </c>
      <c r="J50" s="28" t="s">
        <v>206</v>
      </c>
      <c r="K50" s="28" t="s">
        <v>206</v>
      </c>
      <c r="L50" s="28" t="s">
        <v>118</v>
      </c>
      <c r="M50" s="28" t="s">
        <v>332</v>
      </c>
    </row>
    <row r="51" spans="1:28" ht="12.75">
      <c r="A51" s="28" t="s">
        <v>129</v>
      </c>
      <c r="B51" s="28" t="s">
        <v>441</v>
      </c>
      <c r="C51" s="30"/>
      <c r="D51" s="30"/>
      <c r="E51" s="30">
        <f>IF(Form!V18="Others","M","")</f>
      </c>
      <c r="F51" s="30">
        <f>IF(Form!V18="Others","M","")</f>
      </c>
      <c r="G51" s="32"/>
      <c r="H51" s="28"/>
      <c r="I51" s="28"/>
      <c r="J51" s="28" t="s">
        <v>461</v>
      </c>
      <c r="K51" s="28" t="s">
        <v>461</v>
      </c>
      <c r="L51" s="28" t="s">
        <v>118</v>
      </c>
      <c r="M51" s="28" t="s">
        <v>332</v>
      </c>
      <c r="AA51">
        <f>IF(Form!V18="Others","M","")</f>
      </c>
      <c r="AB51" s="28" t="s">
        <v>461</v>
      </c>
    </row>
    <row r="52" spans="1:28" ht="12.75">
      <c r="A52" s="28" t="s">
        <v>129</v>
      </c>
      <c r="B52" s="28" t="s">
        <v>426</v>
      </c>
      <c r="C52" s="30"/>
      <c r="D52" s="30"/>
      <c r="E52" s="30">
        <f>IF(Form!V18="Others","M","")</f>
      </c>
      <c r="F52" s="30">
        <f>IF(Form!V18="Others","M","")</f>
      </c>
      <c r="G52" s="32"/>
      <c r="H52" s="28"/>
      <c r="I52" s="28"/>
      <c r="J52" s="28" t="s">
        <v>428</v>
      </c>
      <c r="K52" s="28" t="s">
        <v>428</v>
      </c>
      <c r="L52" s="28" t="s">
        <v>118</v>
      </c>
      <c r="M52" s="28" t="s">
        <v>332</v>
      </c>
      <c r="AA52">
        <f>IF(Form!V18="Others","M","")</f>
      </c>
      <c r="AB52" s="28" t="s">
        <v>428</v>
      </c>
    </row>
    <row r="53" spans="1:28" ht="12.75">
      <c r="A53" s="28" t="s">
        <v>129</v>
      </c>
      <c r="B53" s="28" t="s">
        <v>194</v>
      </c>
      <c r="C53" s="30"/>
      <c r="D53" s="30"/>
      <c r="E53" s="31" t="s">
        <v>142</v>
      </c>
      <c r="F53" s="31" t="s">
        <v>142</v>
      </c>
      <c r="G53" s="32"/>
      <c r="H53" s="28"/>
      <c r="I53" s="28"/>
      <c r="J53" s="28" t="s">
        <v>479</v>
      </c>
      <c r="K53" s="28" t="s">
        <v>479</v>
      </c>
      <c r="L53" s="28" t="s">
        <v>118</v>
      </c>
      <c r="M53" t="s">
        <v>332</v>
      </c>
      <c r="N53" s="32"/>
      <c r="AA53" t="s">
        <v>142</v>
      </c>
      <c r="AB53" s="28" t="s">
        <v>480</v>
      </c>
    </row>
    <row r="54" spans="1:13" ht="12.75">
      <c r="A54" s="97" t="s">
        <v>446</v>
      </c>
      <c r="B54" s="28" t="s">
        <v>474</v>
      </c>
      <c r="C54" s="30" t="s">
        <v>142</v>
      </c>
      <c r="D54" s="30"/>
      <c r="E54" s="31"/>
      <c r="F54" s="31"/>
      <c r="G54" s="32" t="s">
        <v>44</v>
      </c>
      <c r="H54" s="28" t="s">
        <v>415</v>
      </c>
      <c r="I54" s="28" t="s">
        <v>207</v>
      </c>
      <c r="J54" s="28" t="s">
        <v>207</v>
      </c>
      <c r="K54" s="28" t="s">
        <v>207</v>
      </c>
      <c r="L54" s="28" t="s">
        <v>118</v>
      </c>
      <c r="M54" s="28" t="s">
        <v>136</v>
      </c>
    </row>
    <row r="55" spans="1:28" ht="12.75">
      <c r="A55" s="97" t="s">
        <v>446</v>
      </c>
      <c r="B55" s="28" t="s">
        <v>462</v>
      </c>
      <c r="C55" s="30" t="s">
        <v>142</v>
      </c>
      <c r="D55" s="30"/>
      <c r="E55" s="31"/>
      <c r="F55" s="31" t="s">
        <v>142</v>
      </c>
      <c r="G55" s="32"/>
      <c r="H55" s="28" t="s">
        <v>638</v>
      </c>
      <c r="I55" s="28"/>
      <c r="J55" s="28"/>
      <c r="K55" s="28" t="s">
        <v>475</v>
      </c>
      <c r="L55" s="28" t="s">
        <v>118</v>
      </c>
      <c r="M55" s="28" t="s">
        <v>136</v>
      </c>
      <c r="AA55" t="s">
        <v>142</v>
      </c>
      <c r="AB55" s="28" t="s">
        <v>475</v>
      </c>
    </row>
    <row r="56" spans="1:13" ht="12.75">
      <c r="A56" s="97" t="s">
        <v>446</v>
      </c>
      <c r="B56" s="28" t="s">
        <v>463</v>
      </c>
      <c r="C56" s="30" t="s">
        <v>142</v>
      </c>
      <c r="D56" s="30"/>
      <c r="E56" s="31"/>
      <c r="F56" s="31"/>
      <c r="G56" s="32" t="s">
        <v>44</v>
      </c>
      <c r="H56" s="28" t="s">
        <v>639</v>
      </c>
      <c r="I56" s="28"/>
      <c r="J56" s="28"/>
      <c r="K56" s="28"/>
      <c r="L56" s="28" t="s">
        <v>118</v>
      </c>
      <c r="M56" s="28" t="s">
        <v>136</v>
      </c>
    </row>
    <row r="57" spans="1:13" ht="12.75">
      <c r="A57" s="97" t="s">
        <v>446</v>
      </c>
      <c r="B57" s="28" t="s">
        <v>464</v>
      </c>
      <c r="C57" s="30" t="s">
        <v>142</v>
      </c>
      <c r="D57" s="30"/>
      <c r="E57" s="31"/>
      <c r="F57" s="31" t="s">
        <v>142</v>
      </c>
      <c r="G57" s="32" t="s">
        <v>44</v>
      </c>
      <c r="H57" s="34" t="s">
        <v>416</v>
      </c>
      <c r="I57" s="34"/>
      <c r="J57" s="34"/>
      <c r="K57" s="34" t="s">
        <v>416</v>
      </c>
      <c r="L57" s="28" t="s">
        <v>118</v>
      </c>
      <c r="M57" s="28" t="s">
        <v>136</v>
      </c>
    </row>
    <row r="58" spans="1:13" ht="12.75">
      <c r="A58" s="97" t="s">
        <v>446</v>
      </c>
      <c r="B58" s="28" t="s">
        <v>465</v>
      </c>
      <c r="C58" s="30" t="s">
        <v>142</v>
      </c>
      <c r="D58" s="30"/>
      <c r="E58" s="31"/>
      <c r="F58" s="31" t="s">
        <v>142</v>
      </c>
      <c r="G58" s="32" t="s">
        <v>44</v>
      </c>
      <c r="H58" s="34" t="s">
        <v>417</v>
      </c>
      <c r="I58" s="34"/>
      <c r="J58" s="34"/>
      <c r="K58" s="34" t="s">
        <v>417</v>
      </c>
      <c r="L58" s="28" t="s">
        <v>118</v>
      </c>
      <c r="M58" s="28" t="s">
        <v>136</v>
      </c>
    </row>
    <row r="59" spans="1:13" ht="12.75">
      <c r="A59" s="97" t="s">
        <v>446</v>
      </c>
      <c r="B59" s="28" t="s">
        <v>466</v>
      </c>
      <c r="C59" s="30" t="s">
        <v>142</v>
      </c>
      <c r="D59" s="30"/>
      <c r="E59" s="31"/>
      <c r="F59" s="31" t="s">
        <v>142</v>
      </c>
      <c r="G59" s="32" t="s">
        <v>44</v>
      </c>
      <c r="H59" s="34" t="s">
        <v>418</v>
      </c>
      <c r="I59" s="34"/>
      <c r="J59" s="34"/>
      <c r="K59" s="34" t="s">
        <v>418</v>
      </c>
      <c r="L59" s="28" t="s">
        <v>118</v>
      </c>
      <c r="M59" s="28" t="s">
        <v>136</v>
      </c>
    </row>
    <row r="60" spans="1:13" ht="12.75">
      <c r="A60" s="97" t="s">
        <v>446</v>
      </c>
      <c r="B60" s="28" t="s">
        <v>467</v>
      </c>
      <c r="C60" s="30" t="s">
        <v>142</v>
      </c>
      <c r="D60" s="30"/>
      <c r="E60" s="31"/>
      <c r="F60" s="31" t="s">
        <v>142</v>
      </c>
      <c r="G60" s="32" t="s">
        <v>44</v>
      </c>
      <c r="H60" s="34" t="s">
        <v>419</v>
      </c>
      <c r="I60" s="34"/>
      <c r="J60" s="34"/>
      <c r="K60" s="34" t="s">
        <v>419</v>
      </c>
      <c r="L60" s="28" t="s">
        <v>118</v>
      </c>
      <c r="M60" s="28" t="s">
        <v>136</v>
      </c>
    </row>
    <row r="61" spans="1:28" ht="12.75">
      <c r="A61" s="97" t="s">
        <v>446</v>
      </c>
      <c r="B61" s="28" t="s">
        <v>468</v>
      </c>
      <c r="C61" s="30"/>
      <c r="D61" s="30"/>
      <c r="E61" s="31"/>
      <c r="F61" s="31" t="s">
        <v>142</v>
      </c>
      <c r="G61" s="32"/>
      <c r="H61" s="34"/>
      <c r="I61" s="34"/>
      <c r="J61" s="34"/>
      <c r="K61" t="s">
        <v>430</v>
      </c>
      <c r="L61" s="28" t="s">
        <v>118</v>
      </c>
      <c r="M61" s="28" t="s">
        <v>136</v>
      </c>
      <c r="AA61" t="s">
        <v>142</v>
      </c>
      <c r="AB61" t="s">
        <v>430</v>
      </c>
    </row>
    <row r="62" spans="1:13" ht="12.75">
      <c r="A62" s="97" t="s">
        <v>446</v>
      </c>
      <c r="B62" s="28" t="s">
        <v>469</v>
      </c>
      <c r="C62" s="30" t="s">
        <v>142</v>
      </c>
      <c r="D62" s="30"/>
      <c r="E62" s="31"/>
      <c r="F62" s="31" t="s">
        <v>142</v>
      </c>
      <c r="G62" s="32" t="s">
        <v>44</v>
      </c>
      <c r="H62" s="35" t="s">
        <v>420</v>
      </c>
      <c r="I62" s="35"/>
      <c r="J62" s="35"/>
      <c r="K62" s="35" t="s">
        <v>420</v>
      </c>
      <c r="L62" s="28" t="s">
        <v>118</v>
      </c>
      <c r="M62" s="28" t="s">
        <v>136</v>
      </c>
    </row>
    <row r="63" spans="1:28" ht="12.75">
      <c r="A63" s="97" t="s">
        <v>446</v>
      </c>
      <c r="B63" s="28" t="s">
        <v>470</v>
      </c>
      <c r="C63" s="30"/>
      <c r="D63" s="30"/>
      <c r="E63" s="31"/>
      <c r="F63" s="31" t="s">
        <v>142</v>
      </c>
      <c r="G63" s="32"/>
      <c r="H63" s="35"/>
      <c r="I63" s="35"/>
      <c r="J63" s="35"/>
      <c r="K63" s="35" t="s">
        <v>431</v>
      </c>
      <c r="L63" s="28" t="s">
        <v>118</v>
      </c>
      <c r="M63" s="28" t="s">
        <v>136</v>
      </c>
      <c r="AA63" t="s">
        <v>142</v>
      </c>
      <c r="AB63" t="s">
        <v>431</v>
      </c>
    </row>
    <row r="64" spans="1:13" ht="12.75">
      <c r="A64" s="97" t="s">
        <v>446</v>
      </c>
      <c r="B64" s="28" t="s">
        <v>471</v>
      </c>
      <c r="C64" s="30" t="s">
        <v>142</v>
      </c>
      <c r="D64" s="30"/>
      <c r="E64" s="31"/>
      <c r="F64" s="31"/>
      <c r="G64" s="32" t="s">
        <v>44</v>
      </c>
      <c r="H64" s="35" t="s">
        <v>421</v>
      </c>
      <c r="I64" s="35"/>
      <c r="J64" s="35"/>
      <c r="K64" s="35"/>
      <c r="L64" s="28" t="s">
        <v>118</v>
      </c>
      <c r="M64" s="28" t="s">
        <v>136</v>
      </c>
    </row>
    <row r="65" spans="1:13" ht="12.75">
      <c r="A65" s="97" t="s">
        <v>446</v>
      </c>
      <c r="B65" s="28" t="s">
        <v>472</v>
      </c>
      <c r="C65" s="30" t="s">
        <v>142</v>
      </c>
      <c r="D65" s="30"/>
      <c r="E65" s="31"/>
      <c r="F65" s="31"/>
      <c r="G65" s="32" t="s">
        <v>44</v>
      </c>
      <c r="H65" s="35" t="s">
        <v>422</v>
      </c>
      <c r="I65" s="35"/>
      <c r="J65" s="35"/>
      <c r="K65" s="35"/>
      <c r="L65" s="28" t="s">
        <v>118</v>
      </c>
      <c r="M65" s="28" t="s">
        <v>136</v>
      </c>
    </row>
    <row r="66" spans="1:13" ht="12.75">
      <c r="A66" s="97" t="s">
        <v>446</v>
      </c>
      <c r="B66" s="28" t="s">
        <v>473</v>
      </c>
      <c r="C66" s="30" t="s">
        <v>142</v>
      </c>
      <c r="D66" s="30"/>
      <c r="E66" s="31"/>
      <c r="F66" s="31"/>
      <c r="G66" s="32" t="s">
        <v>44</v>
      </c>
      <c r="H66" s="36" t="s">
        <v>423</v>
      </c>
      <c r="I66" s="36"/>
      <c r="J66" s="36"/>
      <c r="K66" s="36"/>
      <c r="L66" s="28" t="s">
        <v>118</v>
      </c>
      <c r="M66" s="28" t="s">
        <v>136</v>
      </c>
    </row>
    <row r="73" s="37" customFormat="1" ht="18.75" customHeight="1"/>
    <row r="74" s="37" customFormat="1" ht="15" customHeight="1"/>
    <row r="75" s="37" customFormat="1" ht="18" customHeight="1"/>
    <row r="76" spans="1:224" ht="16.5" customHeight="1">
      <c r="A76" s="37"/>
      <c r="B76" s="37"/>
      <c r="C76" s="37"/>
      <c r="D76" s="37"/>
      <c r="E76" s="37"/>
      <c r="F76" s="37"/>
      <c r="G76" s="38"/>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c r="DT76" s="37"/>
      <c r="DU76" s="37"/>
      <c r="DV76" s="37"/>
      <c r="DW76" s="37"/>
      <c r="DX76" s="37"/>
      <c r="DY76" s="37"/>
      <c r="DZ76" s="37"/>
      <c r="EA76" s="37"/>
      <c r="EB76" s="37"/>
      <c r="EC76" s="37"/>
      <c r="ED76" s="37"/>
      <c r="EE76" s="37"/>
      <c r="EF76" s="37"/>
      <c r="EG76" s="37"/>
      <c r="EH76" s="37"/>
      <c r="EI76" s="37"/>
      <c r="EJ76" s="37"/>
      <c r="EK76" s="37"/>
      <c r="EL76" s="37"/>
      <c r="EM76" s="37"/>
      <c r="EN76" s="37"/>
      <c r="EO76" s="37"/>
      <c r="EP76" s="37"/>
      <c r="EQ76" s="37"/>
      <c r="ER76" s="37"/>
      <c r="ES76" s="37"/>
      <c r="ET76" s="37"/>
      <c r="EU76" s="37"/>
      <c r="EV76" s="37"/>
      <c r="EW76" s="37"/>
      <c r="EX76" s="37"/>
      <c r="EY76" s="37"/>
      <c r="EZ76" s="37"/>
      <c r="FA76" s="37"/>
      <c r="FB76" s="37"/>
      <c r="FC76" s="37"/>
      <c r="FD76" s="37"/>
      <c r="FE76" s="37"/>
      <c r="FF76" s="37"/>
      <c r="FG76" s="37"/>
      <c r="FH76" s="37"/>
      <c r="FI76" s="37"/>
      <c r="FJ76" s="37"/>
      <c r="FK76" s="37"/>
      <c r="FL76" s="37"/>
      <c r="FM76" s="37"/>
      <c r="FN76" s="37"/>
      <c r="FO76" s="37"/>
      <c r="FP76" s="37"/>
      <c r="FQ76" s="37"/>
      <c r="FR76" s="37"/>
      <c r="FS76" s="37"/>
      <c r="FT76" s="37"/>
      <c r="FU76" s="37"/>
      <c r="FV76" s="37"/>
      <c r="FW76" s="37"/>
      <c r="FX76" s="37"/>
      <c r="FY76" s="37"/>
      <c r="FZ76" s="37"/>
      <c r="GA76" s="37"/>
      <c r="GB76" s="37"/>
      <c r="GC76" s="37"/>
      <c r="GD76" s="37"/>
      <c r="GE76" s="37"/>
      <c r="GF76" s="37"/>
      <c r="GG76" s="37"/>
      <c r="GH76" s="37"/>
      <c r="GI76" s="37"/>
      <c r="GJ76" s="37"/>
      <c r="GK76" s="37"/>
      <c r="GL76" s="37"/>
      <c r="GM76" s="37"/>
      <c r="GN76" s="37"/>
      <c r="GO76" s="37"/>
      <c r="GP76" s="37"/>
      <c r="GQ76" s="37"/>
      <c r="GR76" s="37"/>
      <c r="GS76" s="37"/>
      <c r="GT76" s="37"/>
      <c r="GU76" s="37"/>
      <c r="GV76" s="37"/>
      <c r="GW76" s="37"/>
      <c r="GX76" s="37"/>
      <c r="GY76" s="37"/>
      <c r="GZ76" s="37"/>
      <c r="HA76" s="37"/>
      <c r="HB76" s="37"/>
      <c r="HC76" s="37"/>
      <c r="HD76" s="37"/>
      <c r="HE76" s="37"/>
      <c r="HF76" s="37"/>
      <c r="HG76" s="37"/>
      <c r="HH76" s="37"/>
      <c r="HI76" s="37"/>
      <c r="HJ76" s="37"/>
      <c r="HK76" s="37"/>
      <c r="HL76" s="37"/>
      <c r="HM76" s="37"/>
      <c r="HN76" s="37"/>
      <c r="HO76" s="37"/>
      <c r="HP76" s="37"/>
    </row>
    <row r="77" spans="1:224" ht="16.5" customHeight="1">
      <c r="A77" s="37"/>
      <c r="B77" s="37"/>
      <c r="C77" s="37"/>
      <c r="D77" s="37"/>
      <c r="E77" s="37"/>
      <c r="F77" s="37"/>
      <c r="G77" s="38"/>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37"/>
      <c r="EJ77" s="37"/>
      <c r="EK77" s="37"/>
      <c r="EL77" s="37"/>
      <c r="EM77" s="37"/>
      <c r="EN77" s="37"/>
      <c r="EO77" s="37"/>
      <c r="EP77" s="37"/>
      <c r="EQ77" s="37"/>
      <c r="ER77" s="37"/>
      <c r="ES77" s="37"/>
      <c r="ET77" s="37"/>
      <c r="EU77" s="37"/>
      <c r="EV77" s="37"/>
      <c r="EW77" s="37"/>
      <c r="EX77" s="37"/>
      <c r="EY77" s="37"/>
      <c r="EZ77" s="37"/>
      <c r="FA77" s="37"/>
      <c r="FB77" s="37"/>
      <c r="FC77" s="37"/>
      <c r="FD77" s="37"/>
      <c r="FE77" s="37"/>
      <c r="FF77" s="37"/>
      <c r="FG77" s="37"/>
      <c r="FH77" s="37"/>
      <c r="FI77" s="37"/>
      <c r="FJ77" s="37"/>
      <c r="FK77" s="37"/>
      <c r="FL77" s="37"/>
      <c r="FM77" s="37"/>
      <c r="FN77" s="37"/>
      <c r="FO77" s="37"/>
      <c r="FP77" s="37"/>
      <c r="FQ77" s="37"/>
      <c r="FR77" s="37"/>
      <c r="FS77" s="37"/>
      <c r="FT77" s="37"/>
      <c r="FU77" s="37"/>
      <c r="FV77" s="37"/>
      <c r="FW77" s="37"/>
      <c r="FX77" s="37"/>
      <c r="FY77" s="37"/>
      <c r="FZ77" s="37"/>
      <c r="GA77" s="37"/>
      <c r="GB77" s="37"/>
      <c r="GC77" s="37"/>
      <c r="GD77" s="37"/>
      <c r="GE77" s="37"/>
      <c r="GF77" s="37"/>
      <c r="GG77" s="37"/>
      <c r="GH77" s="37"/>
      <c r="GI77" s="37"/>
      <c r="GJ77" s="37"/>
      <c r="GK77" s="37"/>
      <c r="GL77" s="37"/>
      <c r="GM77" s="37"/>
      <c r="GN77" s="37"/>
      <c r="GO77" s="37"/>
      <c r="GP77" s="37"/>
      <c r="GQ77" s="37"/>
      <c r="GR77" s="37"/>
      <c r="GS77" s="37"/>
      <c r="GT77" s="37"/>
      <c r="GU77" s="37"/>
      <c r="GV77" s="37"/>
      <c r="GW77" s="37"/>
      <c r="GX77" s="37"/>
      <c r="GY77" s="37"/>
      <c r="GZ77" s="37"/>
      <c r="HA77" s="37"/>
      <c r="HB77" s="37"/>
      <c r="HC77" s="37"/>
      <c r="HD77" s="37"/>
      <c r="HE77" s="37"/>
      <c r="HF77" s="37"/>
      <c r="HG77" s="37"/>
      <c r="HH77" s="37"/>
      <c r="HI77" s="37"/>
      <c r="HJ77" s="37"/>
      <c r="HK77" s="37"/>
      <c r="HL77" s="37"/>
      <c r="HM77" s="37"/>
      <c r="HN77" s="37"/>
      <c r="HO77" s="37"/>
      <c r="HP77" s="37"/>
    </row>
    <row r="78" ht="18" customHeight="1"/>
    <row r="79" ht="18" customHeight="1"/>
    <row r="80" ht="21.75" customHeight="1"/>
    <row r="83" ht="12.75">
      <c r="G83"/>
    </row>
    <row r="84" ht="12.75">
      <c r="G84"/>
    </row>
    <row r="85" ht="12.75">
      <c r="G85"/>
    </row>
    <row r="86" ht="12.75">
      <c r="G86"/>
    </row>
    <row r="87" ht="12.75">
      <c r="G87"/>
    </row>
    <row r="88" ht="12.75">
      <c r="G88"/>
    </row>
    <row r="89" ht="12.75">
      <c r="G89"/>
    </row>
    <row r="90" ht="12.75">
      <c r="G90"/>
    </row>
    <row r="91" ht="12.75">
      <c r="G91"/>
    </row>
    <row r="92" ht="12.75">
      <c r="G92"/>
    </row>
    <row r="93" ht="12.75">
      <c r="G93"/>
    </row>
    <row r="94" ht="12.75">
      <c r="G94"/>
    </row>
    <row r="95" ht="12.75">
      <c r="G95"/>
    </row>
    <row r="96" ht="12.75">
      <c r="G96"/>
    </row>
    <row r="97" ht="12.75">
      <c r="G97"/>
    </row>
    <row r="98" ht="12.75">
      <c r="G98"/>
    </row>
    <row r="99" ht="12.75">
      <c r="G99"/>
    </row>
    <row r="100" ht="12.75">
      <c r="G100"/>
    </row>
    <row r="101" ht="12.75">
      <c r="G101"/>
    </row>
    <row r="102" ht="12.75">
      <c r="G102"/>
    </row>
    <row r="103" ht="12.75">
      <c r="G103"/>
    </row>
    <row r="104" ht="12.75">
      <c r="G104"/>
    </row>
  </sheetData>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5"/>
  <dimension ref="A1:BA54"/>
  <sheetViews>
    <sheetView workbookViewId="0" topLeftCell="L1">
      <pane ySplit="1" topLeftCell="BM10" activePane="bottomLeft" state="frozen"/>
      <selection pane="topLeft" activeCell="A1" sqref="A1"/>
      <selection pane="bottomLeft" activeCell="U14" sqref="U14"/>
    </sheetView>
  </sheetViews>
  <sheetFormatPr defaultColWidth="9.140625" defaultRowHeight="12.75"/>
  <cols>
    <col min="5" max="5" width="10.140625" style="0" bestFit="1" customWidth="1"/>
    <col min="6" max="6" width="10.57421875" style="0" bestFit="1" customWidth="1"/>
    <col min="7" max="7" width="10.140625" style="0" bestFit="1" customWidth="1"/>
    <col min="8" max="9" width="16.140625" style="0" bestFit="1" customWidth="1"/>
    <col min="10" max="10" width="15.28125" style="0" customWidth="1"/>
    <col min="12" max="12" width="13.140625" style="0" bestFit="1" customWidth="1"/>
    <col min="13" max="13" width="13.00390625" style="0" bestFit="1" customWidth="1"/>
    <col min="14" max="14" width="9.57421875" style="0" bestFit="1" customWidth="1"/>
    <col min="15" max="15" width="12.7109375" style="0" bestFit="1" customWidth="1"/>
    <col min="18" max="18" width="9.57421875" style="0" bestFit="1" customWidth="1"/>
    <col min="19" max="19" width="10.140625" style="0" bestFit="1" customWidth="1"/>
    <col min="20" max="20" width="14.00390625" style="0" customWidth="1"/>
    <col min="21" max="21" width="21.57421875" style="0" customWidth="1"/>
    <col min="22" max="22" width="10.28125" style="0" customWidth="1"/>
    <col min="23" max="23" width="11.28125" style="0" customWidth="1"/>
    <col min="24" max="24" width="25.28125" style="0" bestFit="1" customWidth="1"/>
    <col min="25" max="25" width="9.57421875" style="0" bestFit="1" customWidth="1"/>
    <col min="27" max="27" width="10.8515625" style="0" customWidth="1"/>
    <col min="28" max="28" width="10.28125" style="0" customWidth="1"/>
    <col min="29" max="29" width="18.140625" style="0" customWidth="1"/>
    <col min="30" max="30" width="20.28125" style="0" customWidth="1"/>
    <col min="32" max="32" width="10.140625" style="0" bestFit="1" customWidth="1"/>
    <col min="36" max="36" width="10.57421875" style="0" customWidth="1"/>
    <col min="47" max="47" width="12.421875" style="0" customWidth="1"/>
    <col min="50" max="50" width="10.57421875" style="0" bestFit="1" customWidth="1"/>
  </cols>
  <sheetData>
    <row r="1" spans="2:53" ht="12.75">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row>
    <row r="2" spans="1:23" ht="12.75">
      <c r="A2" s="27" t="s">
        <v>319</v>
      </c>
      <c r="W2">
        <v>6000</v>
      </c>
    </row>
    <row r="3" spans="1:16" s="13" customFormat="1" ht="36">
      <c r="A3" s="40" t="s">
        <v>223</v>
      </c>
      <c r="B3" s="39" t="s">
        <v>224</v>
      </c>
      <c r="C3" s="39" t="s">
        <v>225</v>
      </c>
      <c r="D3" s="39" t="s">
        <v>226</v>
      </c>
      <c r="E3" s="39" t="s">
        <v>227</v>
      </c>
      <c r="F3" s="39" t="s">
        <v>228</v>
      </c>
      <c r="G3" s="39" t="s">
        <v>289</v>
      </c>
      <c r="H3" s="39" t="s">
        <v>290</v>
      </c>
      <c r="I3" s="39" t="s">
        <v>229</v>
      </c>
      <c r="J3" s="39" t="s">
        <v>230</v>
      </c>
      <c r="K3" s="39" t="s">
        <v>231</v>
      </c>
      <c r="L3" s="39" t="s">
        <v>232</v>
      </c>
      <c r="M3" s="39" t="s">
        <v>233</v>
      </c>
      <c r="N3" s="39" t="s">
        <v>234</v>
      </c>
      <c r="O3" s="39" t="s">
        <v>235</v>
      </c>
      <c r="P3" s="41" t="s">
        <v>236</v>
      </c>
    </row>
    <row r="4" spans="1:16" s="13" customFormat="1" ht="12.75">
      <c r="A4" s="40"/>
      <c r="B4" s="39"/>
      <c r="C4" s="39"/>
      <c r="D4" s="39"/>
      <c r="E4" s="39"/>
      <c r="F4" s="39"/>
      <c r="G4" s="39"/>
      <c r="H4" s="39"/>
      <c r="I4" s="39"/>
      <c r="J4" s="39"/>
      <c r="K4" s="39"/>
      <c r="L4" s="39"/>
      <c r="M4" s="39"/>
      <c r="N4" s="39"/>
      <c r="O4" s="39"/>
      <c r="P4" s="39"/>
    </row>
    <row r="5" spans="1:16" s="13" customFormat="1" ht="12.75">
      <c r="A5" s="40"/>
      <c r="B5" s="39"/>
      <c r="C5" s="39"/>
      <c r="D5" s="39"/>
      <c r="E5" s="39"/>
      <c r="F5" s="39"/>
      <c r="G5" s="39"/>
      <c r="H5" s="39"/>
      <c r="I5" s="39"/>
      <c r="J5" s="39"/>
      <c r="K5" s="39"/>
      <c r="L5" s="39"/>
      <c r="M5" s="39"/>
      <c r="N5" s="39"/>
      <c r="O5" s="39"/>
      <c r="P5" s="39"/>
    </row>
    <row r="6" spans="1:9" ht="12.75">
      <c r="A6">
        <v>1</v>
      </c>
      <c r="B6" t="s">
        <v>322</v>
      </c>
      <c r="C6" t="s">
        <v>346</v>
      </c>
      <c r="D6" t="s">
        <v>118</v>
      </c>
      <c r="E6" s="52">
        <f ca="1">TODAY()</f>
        <v>38777</v>
      </c>
      <c r="F6">
        <v>1</v>
      </c>
      <c r="G6" t="s">
        <v>323</v>
      </c>
      <c r="H6">
        <f>IF(LEFT(Form!Y46,1)="Y",Form!AJ46,UPPER(Form!M8))</f>
      </c>
      <c r="I6" s="12">
        <v>1</v>
      </c>
    </row>
    <row r="8" ht="12.75">
      <c r="A8" s="27" t="s">
        <v>320</v>
      </c>
    </row>
    <row r="9" spans="1:53" s="78" customFormat="1" ht="120">
      <c r="A9" s="42" t="s">
        <v>223</v>
      </c>
      <c r="B9" s="39" t="s">
        <v>224</v>
      </c>
      <c r="C9" s="39" t="s">
        <v>237</v>
      </c>
      <c r="D9" s="40" t="s">
        <v>291</v>
      </c>
      <c r="E9" s="43" t="s">
        <v>238</v>
      </c>
      <c r="F9" s="43" t="s">
        <v>239</v>
      </c>
      <c r="G9" s="43" t="s">
        <v>292</v>
      </c>
      <c r="H9" s="40" t="s">
        <v>240</v>
      </c>
      <c r="I9" s="40" t="s">
        <v>241</v>
      </c>
      <c r="J9" s="40" t="s">
        <v>242</v>
      </c>
      <c r="K9" s="40" t="s">
        <v>243</v>
      </c>
      <c r="L9" s="45" t="s">
        <v>293</v>
      </c>
      <c r="M9" s="39" t="s">
        <v>294</v>
      </c>
      <c r="N9" s="39" t="s">
        <v>244</v>
      </c>
      <c r="O9" s="39" t="s">
        <v>295</v>
      </c>
      <c r="P9" s="39" t="s">
        <v>245</v>
      </c>
      <c r="Q9" s="39" t="s">
        <v>246</v>
      </c>
      <c r="R9" s="39" t="s">
        <v>247</v>
      </c>
      <c r="S9" s="40" t="s">
        <v>296</v>
      </c>
      <c r="T9" s="46" t="s">
        <v>297</v>
      </c>
      <c r="U9" s="40" t="s">
        <v>298</v>
      </c>
      <c r="V9" s="40" t="s">
        <v>299</v>
      </c>
      <c r="W9" s="40" t="s">
        <v>300</v>
      </c>
      <c r="X9" s="40" t="s">
        <v>301</v>
      </c>
      <c r="Y9" s="40" t="s">
        <v>302</v>
      </c>
      <c r="Z9" s="40" t="s">
        <v>303</v>
      </c>
      <c r="AA9" s="40" t="s">
        <v>304</v>
      </c>
      <c r="AB9" s="46" t="s">
        <v>305</v>
      </c>
      <c r="AC9" s="46" t="s">
        <v>306</v>
      </c>
      <c r="AD9" s="46" t="s">
        <v>307</v>
      </c>
      <c r="AE9" s="40" t="s">
        <v>308</v>
      </c>
      <c r="AF9" s="43" t="s">
        <v>309</v>
      </c>
      <c r="AG9" s="40" t="s">
        <v>248</v>
      </c>
      <c r="AH9" s="40" t="s">
        <v>249</v>
      </c>
      <c r="AI9" s="40" t="s">
        <v>250</v>
      </c>
      <c r="AJ9" s="40" t="s">
        <v>251</v>
      </c>
      <c r="AK9" s="40" t="s">
        <v>252</v>
      </c>
      <c r="AL9" s="40" t="s">
        <v>253</v>
      </c>
      <c r="AM9" s="40" t="s">
        <v>254</v>
      </c>
      <c r="AN9" s="40" t="s">
        <v>186</v>
      </c>
      <c r="AO9" s="40" t="s">
        <v>189</v>
      </c>
      <c r="AP9" s="40" t="s">
        <v>255</v>
      </c>
      <c r="AQ9" s="79" t="s">
        <v>256</v>
      </c>
      <c r="AR9" s="40" t="s">
        <v>257</v>
      </c>
      <c r="AS9" s="40" t="s">
        <v>258</v>
      </c>
      <c r="AT9" s="40" t="s">
        <v>259</v>
      </c>
      <c r="AU9" s="40" t="s">
        <v>310</v>
      </c>
      <c r="AV9" s="47" t="s">
        <v>260</v>
      </c>
      <c r="AW9" s="48" t="s">
        <v>261</v>
      </c>
      <c r="AX9" s="48" t="s">
        <v>262</v>
      </c>
      <c r="AY9" s="80" t="s">
        <v>399</v>
      </c>
      <c r="AZ9" s="80" t="s">
        <v>400</v>
      </c>
      <c r="BA9" s="49" t="s">
        <v>230</v>
      </c>
    </row>
    <row r="10" spans="1:52" ht="12.75">
      <c r="A10">
        <v>2</v>
      </c>
      <c r="B10" t="s">
        <v>320</v>
      </c>
      <c r="C10">
        <v>1</v>
      </c>
      <c r="D10">
        <f>IF(Param!V2="C1","",Param!R3)</f>
      </c>
      <c r="E10" t="str">
        <f>Form!V1</f>
        <v>26Q</v>
      </c>
      <c r="F10">
        <f>IF(Param!V2="R","",Param!V2)</f>
        <v>0</v>
      </c>
      <c r="H10">
        <f>IF(Param!V2="R","",IF(Form!AG12=0,"",Form!AG12))</f>
      </c>
      <c r="I10">
        <f>IF(Param!V2="R","",IF(Form!AG13=0,"",Form!AG13))</f>
      </c>
      <c r="L10">
        <f>IF(Param!V2="C5",UPPER(Form!M8),UPPER(Form!M9))</f>
      </c>
      <c r="M10">
        <f>IF(Param!V2="C5","",IF(Form!M8=0,"",UPPER(Form!M8)))</f>
      </c>
      <c r="O10">
        <f>IF(Param!V2="C5","",UPPER(Form!M10))</f>
      </c>
      <c r="P10">
        <f>TEXT(LEFT(Form!AG10,4),"0000")&amp;TEXT(RIGHT(Form!AG10,2),"00")</f>
      </c>
      <c r="Q10">
        <f>TEXT(LEFT(Form!AG8,4),"0000")&amp;TEXT(RIGHT(Form!AG8,2),"00")</f>
      </c>
      <c r="R10" t="str">
        <f>IF(Form!W6="JUNE","Q1",IF(Form!W6="SEPTEMBER","Q2",IF(Form!W6="DECEMBER","Q3","Q4")))</f>
        <v>Q4</v>
      </c>
      <c r="S10">
        <f>IF(Form!M17=0,"",Form!M17)</f>
      </c>
      <c r="T10" s="10">
        <f>IF(Param!V2="C5","",IF(Form!M19=0,"",Form!M19))</f>
      </c>
      <c r="U10">
        <f>IF(Param!V2="C5","",IF(Form!M21=0,"",Form!M21))</f>
      </c>
      <c r="V10">
        <f>IF(Param!V2="C5","",IF(Form!M22=0,"",Form!M22))</f>
      </c>
      <c r="W10">
        <f>IF(Param!V2="C5","",IF(Form!M23=0,"",Form!M23))</f>
      </c>
      <c r="X10">
        <f>IF(Param!V2="C5","",IF(Form!M24=0,"",Form!M24))</f>
      </c>
      <c r="Y10">
        <f>IF(Param!V2="C5","",IF(Form!M25=0,"",Form!M25))</f>
      </c>
      <c r="Z10" t="e">
        <f>IF(Param!V2="C5","",Form!IR83)</f>
        <v>#N/A</v>
      </c>
      <c r="AA10">
        <f>IF(Param!V2="C5","",Form!M27)</f>
        <v>0</v>
      </c>
      <c r="AB10">
        <f>IF(Param!V2="C5","",IF(Form!M29=0,"",Form!M29))</f>
      </c>
      <c r="AC10">
        <f>IF(Param!V2="C5","",Form!M28)</f>
        <v>0</v>
      </c>
      <c r="AD10">
        <f>IF(Param!V2="C5","",Form!P28)</f>
        <v>0</v>
      </c>
      <c r="AE10">
        <f>IF(Param!V2="C5","",Form!AN28)</f>
        <v>0</v>
      </c>
      <c r="AF10" t="str">
        <f>IF(Form!V18="Others","O","C")</f>
        <v>C</v>
      </c>
      <c r="AG10">
        <f>IF(Param!V2="C5","",Form!M32)</f>
        <v>0</v>
      </c>
      <c r="AH10">
        <f>IF(Param!V2="C5","",IF(Form!M33=0,"",Form!M33))</f>
      </c>
      <c r="AI10">
        <f>IF(Param!V2="C5","",Form!M34)</f>
        <v>0</v>
      </c>
      <c r="AJ10">
        <f>IF(Param!V2="C5","",Form!M35)</f>
        <v>0</v>
      </c>
      <c r="AK10">
        <f>IF(Param!V2="C5","",Form!M36)</f>
        <v>0</v>
      </c>
      <c r="AL10">
        <f>IF(Param!V2="C5","",Form!M37)</f>
        <v>0</v>
      </c>
      <c r="AM10">
        <f>IF(Param!V2="C5","",Form!M38)</f>
        <v>0</v>
      </c>
      <c r="AN10" t="e">
        <f>IF(Param!V2="C5","",IF(Param!V2="C5","",Form!IQ83))</f>
        <v>#N/A</v>
      </c>
      <c r="AO10">
        <f>IF(Param!V2="C5","",Form!M40)</f>
        <v>0</v>
      </c>
      <c r="AP10">
        <f>IF(Param!V2="C5","",IF(Form!M42=0,"",Form!M42))</f>
      </c>
      <c r="AR10">
        <f>IF(Param!V2="C5","",Form!M41)</f>
        <v>0</v>
      </c>
      <c r="AS10">
        <f>IF(Param!V2="C5","",Form!P41)</f>
        <v>0</v>
      </c>
      <c r="AT10">
        <f>IF(Param!V2="C5","",Form!AN41)</f>
        <v>0</v>
      </c>
      <c r="AU10" s="17">
        <f>IF(OR(Param!V2="C5",Param!V2="C1"),"",OltasTotal)</f>
        <v>0</v>
      </c>
      <c r="AX10" s="17"/>
      <c r="AY10" s="55" t="str">
        <f>IF(Form!M43=0,"",Form!M43)</f>
        <v>N</v>
      </c>
      <c r="AZ10">
        <f>IF(Form!P43=0,"",Form!P43)</f>
      </c>
    </row>
    <row r="11" ht="12.75">
      <c r="AX11" s="17"/>
    </row>
    <row r="12" ht="12.75">
      <c r="A12" s="27" t="s">
        <v>321</v>
      </c>
    </row>
    <row r="13" spans="1:39" s="13" customFormat="1" ht="240">
      <c r="A13" s="44" t="s">
        <v>223</v>
      </c>
      <c r="B13" s="44" t="s">
        <v>224</v>
      </c>
      <c r="C13" s="44" t="s">
        <v>237</v>
      </c>
      <c r="D13" s="39" t="s">
        <v>311</v>
      </c>
      <c r="E13" s="50" t="s">
        <v>263</v>
      </c>
      <c r="F13" s="39" t="s">
        <v>312</v>
      </c>
      <c r="G13" s="40" t="s">
        <v>313</v>
      </c>
      <c r="H13" s="50" t="s">
        <v>264</v>
      </c>
      <c r="I13" s="50" t="s">
        <v>265</v>
      </c>
      <c r="J13" s="50" t="s">
        <v>266</v>
      </c>
      <c r="K13" s="50" t="s">
        <v>314</v>
      </c>
      <c r="L13" s="50" t="s">
        <v>267</v>
      </c>
      <c r="M13" s="50" t="s">
        <v>315</v>
      </c>
      <c r="N13" s="50" t="s">
        <v>268</v>
      </c>
      <c r="O13" s="40" t="s">
        <v>316</v>
      </c>
      <c r="P13" s="40" t="s">
        <v>269</v>
      </c>
      <c r="Q13" s="50" t="s">
        <v>317</v>
      </c>
      <c r="R13" s="50" t="s">
        <v>270</v>
      </c>
      <c r="S13" s="50" t="s">
        <v>271</v>
      </c>
      <c r="T13" s="50" t="s">
        <v>272</v>
      </c>
      <c r="U13" s="51" t="s">
        <v>273</v>
      </c>
      <c r="V13" s="39" t="s">
        <v>274</v>
      </c>
      <c r="W13" s="39" t="s">
        <v>275</v>
      </c>
      <c r="X13" s="39" t="s">
        <v>276</v>
      </c>
      <c r="Y13" s="40" t="s">
        <v>277</v>
      </c>
      <c r="Z13" s="40" t="s">
        <v>278</v>
      </c>
      <c r="AA13" s="40" t="s">
        <v>279</v>
      </c>
      <c r="AB13" s="40" t="s">
        <v>318</v>
      </c>
      <c r="AC13" s="40" t="s">
        <v>280</v>
      </c>
      <c r="AD13" s="39" t="s">
        <v>281</v>
      </c>
      <c r="AE13" s="39" t="s">
        <v>282</v>
      </c>
      <c r="AF13" s="39" t="s">
        <v>283</v>
      </c>
      <c r="AG13" s="40" t="s">
        <v>284</v>
      </c>
      <c r="AH13" s="40" t="s">
        <v>285</v>
      </c>
      <c r="AI13" s="40" t="s">
        <v>286</v>
      </c>
      <c r="AJ13" s="40" t="s">
        <v>287</v>
      </c>
      <c r="AK13" s="40" t="s">
        <v>288</v>
      </c>
      <c r="AL13" s="40" t="s">
        <v>256</v>
      </c>
      <c r="AM13" s="49" t="s">
        <v>230</v>
      </c>
    </row>
    <row r="14" spans="1:37" ht="12.75">
      <c r="A14">
        <v>3</v>
      </c>
      <c r="B14" t="s">
        <v>321</v>
      </c>
      <c r="C14">
        <v>1</v>
      </c>
      <c r="D14">
        <v>2</v>
      </c>
      <c r="E14">
        <v>2</v>
      </c>
      <c r="F14" t="str">
        <f>IF(Challan!I6=0,"Y","N")</f>
        <v>N</v>
      </c>
      <c r="K14">
        <f>IF(Param!V2="C5",IF(LEFT(TRIM(Form!V18),1)="O",Challan!P6,""),"")</f>
      </c>
      <c r="L14">
        <f>IF(Param!V2="C5","",IF(LEFT(TRIM(Form!V18),1)="O",IF(Challan!P6=0,"",Challan!P6),IF(AND(AF10="C",LEFT(Challan!Q6,1)="N"),IF(Challan!P6=0,"",Challan!P6),"")))</f>
      </c>
      <c r="M14">
        <f>IF(Param!V2="C5",IF(AND(AF10="C",Challan!Q6="Y"),Challan!P6,""),"")</f>
      </c>
      <c r="N14">
        <f>IF(Param!V2="C5","",IF(AND(AF10="C",LEFT(Challan!Q6,1)="Y"),IF(Challan!P6=0,"",Challan!P6),""))</f>
        <v>22</v>
      </c>
      <c r="O14" s="77">
        <f>IF(Param!V2="C5",IF(Challan!L6&gt;0,Challan!L6,""),"")</f>
      </c>
      <c r="P14" s="77">
        <f>IF(Param!V2="C5","",IF(Challan!L6=0,"",Challan!L6))</f>
      </c>
      <c r="Q14" s="52">
        <f>IF(Param!V2="C5",Challan!N6,"")</f>
      </c>
      <c r="R14" s="52">
        <f>IF(Param!V2="C5","",Challan!N6)</f>
        <v>38539</v>
      </c>
      <c r="U14" t="str">
        <f>IF(Param!V2="C5","",Challan!B6)</f>
        <v>194BB</v>
      </c>
      <c r="V14" s="17">
        <f>IF(Param!V2="C5","",Challan!C6)</f>
        <v>2000</v>
      </c>
      <c r="W14" s="17">
        <f>IF(Param!V2="C5","",Challan!D6)</f>
        <v>200</v>
      </c>
      <c r="X14" s="17">
        <f>IF(Param!V2="C5","",Challan!E6)</f>
        <v>50</v>
      </c>
      <c r="Y14" s="17">
        <f>IF(Param!V2="C5","",Challan!F6)</f>
        <v>40</v>
      </c>
      <c r="Z14" s="17">
        <f>IF(Param!V2="C5","",Challan!G6)</f>
        <v>10</v>
      </c>
      <c r="AA14" s="17">
        <f>IF(Param!V2="C5","",Challan!I6)</f>
        <v>2300</v>
      </c>
      <c r="AB14" s="17">
        <f>IF(D6="R","",IF(F10="C5",Challan!I6,IF(Challan!H6=0,"",Challan!H6)))</f>
      </c>
      <c r="AC14" s="17">
        <f>IF(Param!V2="C5","",Challan!U6)</f>
        <v>2250</v>
      </c>
      <c r="AD14" s="17">
        <f>IF(Param!V2="C5","",Challan!V6)</f>
        <v>1750</v>
      </c>
      <c r="AE14" s="17">
        <f>IF(Param!V2="C5","",Challan!W6)</f>
        <v>350</v>
      </c>
      <c r="AF14" s="17">
        <f>IF(Param!V2="C5","",Challan!X6)</f>
        <v>200</v>
      </c>
      <c r="AG14" s="17">
        <f>IF(ISERROR(AD14+AE14+AF14),"",AD14+AE14+AF14)</f>
        <v>2300</v>
      </c>
      <c r="AH14" s="17">
        <f>IF(Param!V2="C5","",Challan!R6)</f>
        <v>40</v>
      </c>
      <c r="AI14" s="17">
        <f>IF(Param!V2="C5","",Challan!S6)</f>
        <v>10</v>
      </c>
      <c r="AJ14" s="10">
        <f>IF(Param!V2="C5","",IF(LEN(Challan!J6)=0,"",Challan!J6))</f>
      </c>
      <c r="AK14" s="55" t="str">
        <f>IF(Param!V2="C5","",IF(LEN(Challan!Q6)=0,"",LEFT(Challan!Q6,1)))</f>
        <v>Y</v>
      </c>
    </row>
    <row r="15" spans="23:26" ht="12.75">
      <c r="W15">
        <f>IF(Challan!D6=0,"",Challan!D6)</f>
        <v>200</v>
      </c>
      <c r="X15">
        <f>IF(Challan!E6=0,"",Challan!E6)</f>
        <v>50</v>
      </c>
      <c r="Y15">
        <f>IF(Challan!F6=0,"",Challan!F6)</f>
        <v>40</v>
      </c>
      <c r="Z15">
        <f>IF(Challan!G6=0,"",Challan!G6)</f>
        <v>10</v>
      </c>
    </row>
    <row r="17" ht="12.75">
      <c r="A17" s="27" t="s">
        <v>347</v>
      </c>
    </row>
    <row r="18" spans="1:33" ht="144">
      <c r="A18" s="39" t="s">
        <v>223</v>
      </c>
      <c r="B18" s="39" t="s">
        <v>224</v>
      </c>
      <c r="C18" s="39" t="s">
        <v>237</v>
      </c>
      <c r="D18" s="39" t="s">
        <v>348</v>
      </c>
      <c r="E18" s="39" t="s">
        <v>349</v>
      </c>
      <c r="F18" s="39" t="s">
        <v>350</v>
      </c>
      <c r="G18" s="69" t="s">
        <v>351</v>
      </c>
      <c r="H18" s="70" t="s">
        <v>352</v>
      </c>
      <c r="I18" s="43" t="s">
        <v>353</v>
      </c>
      <c r="J18" s="39" t="s">
        <v>354</v>
      </c>
      <c r="K18" s="43" t="s">
        <v>355</v>
      </c>
      <c r="L18" s="39" t="s">
        <v>356</v>
      </c>
      <c r="M18" s="40" t="s">
        <v>357</v>
      </c>
      <c r="N18" s="39" t="s">
        <v>208</v>
      </c>
      <c r="O18" s="39" t="s">
        <v>209</v>
      </c>
      <c r="P18" s="39" t="s">
        <v>210</v>
      </c>
      <c r="Q18" s="39" t="s">
        <v>358</v>
      </c>
      <c r="R18" s="39" t="s">
        <v>359</v>
      </c>
      <c r="S18" s="71" t="s">
        <v>211</v>
      </c>
      <c r="T18" s="71" t="s">
        <v>360</v>
      </c>
      <c r="U18" s="71" t="s">
        <v>401</v>
      </c>
      <c r="V18" s="71" t="s">
        <v>361</v>
      </c>
      <c r="W18" s="71" t="s">
        <v>212</v>
      </c>
      <c r="X18" s="43" t="s">
        <v>213</v>
      </c>
      <c r="Y18" s="72" t="s">
        <v>362</v>
      </c>
      <c r="Z18" s="70" t="s">
        <v>214</v>
      </c>
      <c r="AA18" s="70" t="s">
        <v>363</v>
      </c>
      <c r="AB18" s="73" t="s">
        <v>364</v>
      </c>
      <c r="AC18" s="74" t="s">
        <v>365</v>
      </c>
      <c r="AD18" s="39" t="s">
        <v>366</v>
      </c>
      <c r="AE18" s="39" t="s">
        <v>367</v>
      </c>
      <c r="AF18" s="40" t="s">
        <v>368</v>
      </c>
      <c r="AG18" s="49" t="s">
        <v>230</v>
      </c>
    </row>
    <row r="19" spans="1:30" ht="12.75">
      <c r="A19">
        <v>4</v>
      </c>
      <c r="B19" t="s">
        <v>347</v>
      </c>
      <c r="C19" s="10">
        <v>1</v>
      </c>
      <c r="D19">
        <v>2</v>
      </c>
      <c r="E19">
        <v>2</v>
      </c>
      <c r="F19" t="str">
        <f>IF(Param!V2="C5","","O")</f>
        <v>O</v>
      </c>
      <c r="H19">
        <f>IF(Param!V2="C5","",'Annexure-I'!K10)</f>
        <v>1</v>
      </c>
      <c r="I19">
        <f>IF(Param!V2="C5","",IF(D6&lt;&gt;"R",UPPER('Annexure-I'!L10),""))</f>
      </c>
      <c r="J19" t="str">
        <f>UPPER('Annexure-I'!M10)</f>
        <v>ALXPB3406D</v>
      </c>
      <c r="M19" t="str">
        <f>IF(Param!V2="C5","",'Annexure-I'!N10)</f>
        <v>Chitra</v>
      </c>
      <c r="N19" s="17">
        <f>IF(Param!V2="C5","",'Annexure-I'!R10)</f>
        <v>750</v>
      </c>
      <c r="O19" s="17">
        <f>IF(Param!V2="C5","",'Annexure-I'!S10)</f>
        <v>200</v>
      </c>
      <c r="P19" s="17">
        <f>IF(Param!V2="C5","",'Annexure-I'!T10)</f>
        <v>100</v>
      </c>
      <c r="Q19" s="17">
        <f>IF(Param!V2="C5","",'Annexure-I'!U10)</f>
        <v>1050</v>
      </c>
      <c r="R19" s="17">
        <f>IF(Param!V2="R","",IF(Param!V2="C5",'Annexure-I'!U10,""))</f>
      </c>
      <c r="S19" s="17">
        <f>IF(Param!V2="C5","",'Annexure-I'!W10)</f>
        <v>1050</v>
      </c>
      <c r="T19" s="17" t="b">
        <f>IF(Param!V2="R","",IF(Param!V2="C5",(IF('Annexure-I'!W10=0,"",'Annexure-I'!W10))))</f>
        <v>0</v>
      </c>
      <c r="U19" s="17"/>
      <c r="V19" s="17">
        <f>IF(Param!V2="C5","",'Annexure-I'!P10)</f>
        <v>500000</v>
      </c>
      <c r="W19" s="52">
        <f>IF(Param!V2="C5","",'Annexure-I'!O10)</f>
        <v>38505</v>
      </c>
      <c r="X19" s="52">
        <f>IF(Param!V2="C5","",IF('Annexure-I'!Y10=0,"",'Annexure-I'!Y10))</f>
      </c>
      <c r="Y19" s="76"/>
      <c r="Z19" s="76">
        <f>IF(Param!V2="C5","",'Annexure-I'!Z10)</f>
        <v>5.25</v>
      </c>
      <c r="AB19" t="str">
        <f>IF(Param!V2="C5","",IF(LEN('Annexure-I'!Q10)=0,"",LEFT('Annexure-I'!Q10,1)))</f>
        <v>Y</v>
      </c>
      <c r="AD19" t="str">
        <f>IF(Param!V2="C5","",IF('Annexure-I'!AA10&gt;0,'Annexure-I'!AA10,""))</f>
        <v>B</v>
      </c>
    </row>
    <row r="41" spans="3:4" ht="14.25">
      <c r="C41" s="139">
        <v>193</v>
      </c>
      <c r="D41" s="139">
        <v>193</v>
      </c>
    </row>
    <row r="42" spans="3:4" ht="14.25">
      <c r="C42" s="140">
        <v>194</v>
      </c>
      <c r="D42" s="140">
        <v>194</v>
      </c>
    </row>
    <row r="43" spans="3:4" ht="14.25">
      <c r="C43" s="139" t="s">
        <v>97</v>
      </c>
      <c r="D43" s="139" t="s">
        <v>369</v>
      </c>
    </row>
    <row r="44" spans="3:4" ht="14.25">
      <c r="C44" s="139" t="s">
        <v>98</v>
      </c>
      <c r="D44" s="139" t="s">
        <v>370</v>
      </c>
    </row>
    <row r="45" spans="3:4" ht="14.25">
      <c r="C45" s="139" t="s">
        <v>99</v>
      </c>
      <c r="D45" s="139" t="s">
        <v>371</v>
      </c>
    </row>
    <row r="46" spans="3:4" ht="14.25">
      <c r="C46" s="139" t="s">
        <v>100</v>
      </c>
      <c r="D46" s="139" t="s">
        <v>372</v>
      </c>
    </row>
    <row r="47" spans="3:4" ht="14.25">
      <c r="C47" s="139" t="s">
        <v>101</v>
      </c>
      <c r="D47" s="139" t="s">
        <v>373</v>
      </c>
    </row>
    <row r="48" spans="3:4" ht="14.25">
      <c r="C48" s="139" t="s">
        <v>102</v>
      </c>
      <c r="D48" s="139" t="s">
        <v>374</v>
      </c>
    </row>
    <row r="49" spans="3:4" ht="14.25">
      <c r="C49" s="139" t="s">
        <v>103</v>
      </c>
      <c r="D49" s="139" t="s">
        <v>375</v>
      </c>
    </row>
    <row r="50" spans="3:4" ht="14.25">
      <c r="C50" s="139" t="s">
        <v>104</v>
      </c>
      <c r="D50" s="139" t="s">
        <v>376</v>
      </c>
    </row>
    <row r="51" spans="3:4" ht="14.25">
      <c r="C51" s="139" t="s">
        <v>88</v>
      </c>
      <c r="D51" s="139" t="s">
        <v>377</v>
      </c>
    </row>
    <row r="52" spans="3:4" ht="14.25">
      <c r="C52" s="139" t="s">
        <v>105</v>
      </c>
      <c r="D52" s="139" t="s">
        <v>378</v>
      </c>
    </row>
    <row r="53" spans="3:4" ht="14.25">
      <c r="C53" s="139" t="s">
        <v>106</v>
      </c>
      <c r="D53" s="139" t="s">
        <v>379</v>
      </c>
    </row>
    <row r="54" spans="3:4" ht="14.25">
      <c r="C54" s="140" t="s">
        <v>108</v>
      </c>
      <c r="D54" s="139" t="s">
        <v>381</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Rushabh Infosoft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Rushabh Infosoft Ltd.</dc:title>
  <dc:subject/>
  <dc:creator>Rushabh</dc:creator>
  <cp:keywords>Rushabh Infosoft Ltd.</cp:keywords>
  <dc:description>Rushabh</dc:description>
  <cp:lastModifiedBy>abc</cp:lastModifiedBy>
  <cp:lastPrinted>2005-03-24T11:09:16Z</cp:lastPrinted>
  <dcterms:created xsi:type="dcterms:W3CDTF">2005-02-02T06:00:53Z</dcterms:created>
  <dcterms:modified xsi:type="dcterms:W3CDTF">2006-03-01T22:11:37Z</dcterms:modified>
  <cp:category/>
  <cp:version/>
  <cp:contentType/>
  <cp:contentStatus/>
</cp:coreProperties>
</file>